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135" windowHeight="8385" activeTab="2"/>
  </bookViews>
  <sheets>
    <sheet name="Sheet1" sheetId="1" r:id="rId1"/>
    <sheet name="Sheet2" sheetId="2" r:id="rId2"/>
    <sheet name="Final " sheetId="3" r:id="rId3"/>
    <sheet name="Sheet3" sheetId="4" r:id="rId4"/>
  </sheets>
  <calcPr calcId="125725"/>
</workbook>
</file>

<file path=xl/calcChain.xml><?xml version="1.0" encoding="utf-8"?>
<calcChain xmlns="http://schemas.openxmlformats.org/spreadsheetml/2006/main">
  <c r="B4" i="3"/>
  <c r="B35" s="1"/>
  <c r="N35"/>
  <c r="O6"/>
  <c r="O8"/>
  <c r="O9"/>
  <c r="O10"/>
  <c r="O11"/>
  <c r="O12"/>
  <c r="O13"/>
  <c r="O14"/>
  <c r="O15"/>
  <c r="O16"/>
  <c r="O17"/>
  <c r="O20"/>
  <c r="O21"/>
  <c r="O22"/>
  <c r="O25"/>
  <c r="O30"/>
  <c r="O32"/>
  <c r="O34"/>
  <c r="O5"/>
  <c r="M35"/>
  <c r="L35"/>
  <c r="K34"/>
  <c r="K35" s="1"/>
  <c r="O35" l="1"/>
  <c r="G27" i="4"/>
  <c r="G32" s="1"/>
  <c r="E18"/>
  <c r="F18"/>
  <c r="E27"/>
  <c r="B27"/>
  <c r="H26"/>
  <c r="C26"/>
  <c r="H25"/>
  <c r="C25"/>
  <c r="H24"/>
  <c r="C24"/>
  <c r="H21"/>
  <c r="C21"/>
  <c r="H20"/>
  <c r="C20"/>
  <c r="H19"/>
  <c r="C19"/>
  <c r="H17"/>
  <c r="C17"/>
  <c r="H16"/>
  <c r="C16"/>
  <c r="G15"/>
  <c r="H15" s="1"/>
  <c r="H27" s="1"/>
  <c r="C15"/>
  <c r="G14"/>
  <c r="H14" s="1"/>
  <c r="C14"/>
  <c r="H13"/>
  <c r="G12"/>
  <c r="H12" s="1"/>
  <c r="F12"/>
  <c r="F27" s="1"/>
  <c r="C12"/>
  <c r="G11"/>
  <c r="H11" s="1"/>
  <c r="C11"/>
  <c r="H10"/>
  <c r="C10"/>
  <c r="H9"/>
  <c r="G9"/>
  <c r="C9"/>
  <c r="D8"/>
  <c r="H7"/>
  <c r="C7"/>
  <c r="H6"/>
  <c r="C6"/>
  <c r="C27" s="1"/>
  <c r="H35" i="3"/>
  <c r="J12"/>
  <c r="J11"/>
  <c r="J15"/>
  <c r="I12"/>
  <c r="I35" s="1"/>
  <c r="J14"/>
  <c r="J9"/>
  <c r="G8"/>
  <c r="D35"/>
  <c r="F6"/>
  <c r="F9"/>
  <c r="F10"/>
  <c r="F11"/>
  <c r="F12"/>
  <c r="F14"/>
  <c r="F15"/>
  <c r="F16"/>
  <c r="F17"/>
  <c r="F20"/>
  <c r="F21"/>
  <c r="F22"/>
  <c r="F30"/>
  <c r="F32"/>
  <c r="F34"/>
  <c r="F5"/>
  <c r="F35" s="1"/>
  <c r="E35"/>
  <c r="J35" l="1"/>
  <c r="G19"/>
  <c r="G35" s="1"/>
  <c r="D27" i="4"/>
  <c r="D18"/>
  <c r="N22" i="2"/>
  <c r="M25"/>
  <c r="L25"/>
  <c r="K25"/>
  <c r="I25"/>
  <c r="H25"/>
  <c r="G25"/>
  <c r="N23"/>
  <c r="O23" s="1"/>
  <c r="N20"/>
  <c r="O20" s="1"/>
  <c r="J20"/>
  <c r="F20"/>
  <c r="N19"/>
  <c r="O19" s="1"/>
  <c r="J19"/>
  <c r="F19"/>
  <c r="N18"/>
  <c r="O18" s="1"/>
  <c r="J18"/>
  <c r="F18"/>
  <c r="N16"/>
  <c r="O16" s="1"/>
  <c r="N15"/>
  <c r="O15" s="1"/>
  <c r="J15"/>
  <c r="F15"/>
  <c r="N14"/>
  <c r="O14" s="1"/>
  <c r="J14"/>
  <c r="F14"/>
  <c r="N13"/>
  <c r="J13"/>
  <c r="F13"/>
  <c r="N12"/>
  <c r="O12" s="1"/>
  <c r="J12"/>
  <c r="F12"/>
  <c r="N11"/>
  <c r="O11" s="1"/>
  <c r="J11"/>
  <c r="F11"/>
  <c r="N10"/>
  <c r="O10" s="1"/>
  <c r="J10"/>
  <c r="F10"/>
  <c r="N9"/>
  <c r="O9" s="1"/>
  <c r="J9"/>
  <c r="F9"/>
  <c r="N5"/>
  <c r="O5" s="1"/>
  <c r="J5"/>
  <c r="F5"/>
  <c r="N4"/>
  <c r="J4"/>
  <c r="J25" s="1"/>
  <c r="F4"/>
  <c r="F25" s="1"/>
  <c r="O5" i="1"/>
  <c r="O9"/>
  <c r="O10"/>
  <c r="O11"/>
  <c r="O12"/>
  <c r="O14"/>
  <c r="O15"/>
  <c r="O16"/>
  <c r="O19"/>
  <c r="O20"/>
  <c r="O23"/>
  <c r="O25"/>
  <c r="O4"/>
  <c r="G25"/>
  <c r="H25"/>
  <c r="I25"/>
  <c r="J25"/>
  <c r="K25"/>
  <c r="L25"/>
  <c r="M25"/>
  <c r="N25"/>
  <c r="F25"/>
  <c r="J5"/>
  <c r="J9"/>
  <c r="J10"/>
  <c r="J11"/>
  <c r="J12"/>
  <c r="J13"/>
  <c r="J14"/>
  <c r="J15"/>
  <c r="J18"/>
  <c r="J19"/>
  <c r="J20"/>
  <c r="J4"/>
  <c r="N5"/>
  <c r="N9"/>
  <c r="N10"/>
  <c r="N11"/>
  <c r="N12"/>
  <c r="N13"/>
  <c r="N14"/>
  <c r="N15"/>
  <c r="N16"/>
  <c r="N18"/>
  <c r="N19"/>
  <c r="N20"/>
  <c r="N23"/>
  <c r="N4"/>
  <c r="F5"/>
  <c r="F9"/>
  <c r="F10"/>
  <c r="F11"/>
  <c r="F12"/>
  <c r="F13"/>
  <c r="F14"/>
  <c r="F15"/>
  <c r="F18"/>
  <c r="F19"/>
  <c r="F20"/>
  <c r="F4"/>
  <c r="N25" i="2" l="1"/>
  <c r="O25" s="1"/>
  <c r="O4"/>
</calcChain>
</file>

<file path=xl/sharedStrings.xml><?xml version="1.0" encoding="utf-8"?>
<sst xmlns="http://schemas.openxmlformats.org/spreadsheetml/2006/main" count="116" uniqueCount="46">
  <si>
    <t>Equity</t>
  </si>
  <si>
    <t>Transition</t>
  </si>
  <si>
    <t>Adjustments</t>
  </si>
  <si>
    <t>Operating Capital</t>
  </si>
  <si>
    <t>Integration</t>
  </si>
  <si>
    <t>Re-emplyment</t>
  </si>
  <si>
    <t>Safe Schools</t>
  </si>
  <si>
    <t>Career and Tech</t>
  </si>
  <si>
    <t>Health and Safety</t>
  </si>
  <si>
    <t>Dferred Matinenance</t>
  </si>
  <si>
    <t>Basic Community Ed</t>
  </si>
  <si>
    <t>ECFE</t>
  </si>
  <si>
    <t>Home visits</t>
  </si>
  <si>
    <t>2006-2007</t>
  </si>
  <si>
    <t>Building Lease</t>
  </si>
  <si>
    <t>Debt Service</t>
  </si>
  <si>
    <t>2007-2008</t>
  </si>
  <si>
    <t>Approx. Total</t>
  </si>
  <si>
    <t>Difference</t>
  </si>
  <si>
    <t>2008-2009</t>
  </si>
  <si>
    <t>Capital Bonds</t>
  </si>
  <si>
    <t>Levy Year</t>
  </si>
  <si>
    <t>2009-2010</t>
  </si>
  <si>
    <t>OPEB</t>
  </si>
  <si>
    <t>Alt. Facilities</t>
  </si>
  <si>
    <t>Payable</t>
  </si>
  <si>
    <t>minor adjustments</t>
  </si>
  <si>
    <t>Diff.</t>
  </si>
  <si>
    <t>2010-2011</t>
  </si>
  <si>
    <t>Diff</t>
  </si>
  <si>
    <t>Levy Comparisons</t>
  </si>
  <si>
    <t>*</t>
  </si>
  <si>
    <t>* only two areas that are not reserved accounts</t>
  </si>
  <si>
    <t>Re-employment</t>
  </si>
  <si>
    <t>Deferred Maintenance</t>
  </si>
  <si>
    <t>Pelican Rapids School</t>
  </si>
  <si>
    <t>2011-2012</t>
  </si>
  <si>
    <t xml:space="preserve">Voter Approved </t>
  </si>
  <si>
    <t>2012-2013</t>
  </si>
  <si>
    <t>2013-2014</t>
  </si>
  <si>
    <t>Student Achievement</t>
  </si>
  <si>
    <t>**includes operating and bond levies</t>
  </si>
  <si>
    <t>2000-2001</t>
  </si>
  <si>
    <t>Community Ed</t>
  </si>
  <si>
    <t>General Fund</t>
  </si>
  <si>
    <t>2013-2014 Updated 11/27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</si>
</sst>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16" fontId="0" fillId="0" borderId="0" xfId="0" applyNumberFormat="1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Border="1"/>
    <xf numFmtId="0" fontId="0" fillId="0" borderId="2" xfId="0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2" xfId="1" applyNumberFormat="1" applyFont="1" applyBorder="1"/>
    <xf numFmtId="0" fontId="3" fillId="0" borderId="1" xfId="0" applyFont="1" applyFill="1" applyBorder="1"/>
    <xf numFmtId="165" fontId="0" fillId="0" borderId="4" xfId="0" applyNumberFormat="1" applyBorder="1"/>
    <xf numFmtId="165" fontId="0" fillId="0" borderId="5" xfId="0" applyNumberFormat="1" applyBorder="1"/>
    <xf numFmtId="0" fontId="2" fillId="0" borderId="0" xfId="0" applyFont="1" applyAlignment="1">
      <alignment horizontal="left"/>
    </xf>
    <xf numFmtId="0" fontId="2" fillId="0" borderId="6" xfId="0" applyFont="1" applyFill="1" applyBorder="1"/>
    <xf numFmtId="165" fontId="0" fillId="0" borderId="0" xfId="0" applyNumberFormat="1" applyFill="1" applyBorder="1"/>
    <xf numFmtId="165" fontId="0" fillId="0" borderId="7" xfId="0" applyNumberFormat="1" applyBorder="1"/>
    <xf numFmtId="0" fontId="3" fillId="0" borderId="0" xfId="0" applyFont="1"/>
    <xf numFmtId="165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6" xfId="0" applyFont="1" applyFill="1" applyBorder="1"/>
    <xf numFmtId="165" fontId="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165" fontId="3" fillId="0" borderId="3" xfId="0" applyNumberFormat="1" applyFont="1" applyBorder="1"/>
    <xf numFmtId="165" fontId="3" fillId="0" borderId="7" xfId="0" applyNumberFormat="1" applyFont="1" applyBorder="1"/>
    <xf numFmtId="165" fontId="0" fillId="0" borderId="8" xfId="0" applyNumberFormat="1" applyBorder="1"/>
    <xf numFmtId="0" fontId="3" fillId="0" borderId="9" xfId="0" applyFont="1" applyBorder="1"/>
    <xf numFmtId="0" fontId="3" fillId="0" borderId="10" xfId="0" applyNumberFormat="1" applyFont="1" applyBorder="1" applyAlignment="1">
      <alignment horizontal="center" vertical="center"/>
    </xf>
    <xf numFmtId="165" fontId="0" fillId="0" borderId="11" xfId="0" applyNumberFormat="1" applyBorder="1"/>
    <xf numFmtId="165" fontId="0" fillId="0" borderId="12" xfId="0" applyNumberFormat="1" applyBorder="1"/>
    <xf numFmtId="165" fontId="3" fillId="0" borderId="13" xfId="0" applyNumberFormat="1" applyFont="1" applyBorder="1"/>
    <xf numFmtId="165" fontId="0" fillId="0" borderId="0" xfId="0" applyNumberFormat="1" applyBorder="1"/>
    <xf numFmtId="0" fontId="2" fillId="0" borderId="2" xfId="0" applyNumberFormat="1" applyFont="1" applyBorder="1"/>
    <xf numFmtId="0" fontId="2" fillId="0" borderId="0" xfId="0" applyNumberFormat="1" applyFont="1" applyBorder="1"/>
    <xf numFmtId="0" fontId="3" fillId="0" borderId="14" xfId="0" applyFont="1" applyBorder="1"/>
    <xf numFmtId="0" fontId="3" fillId="0" borderId="15" xfId="0" applyFont="1" applyBorder="1"/>
    <xf numFmtId="0" fontId="0" fillId="0" borderId="15" xfId="0" applyFont="1" applyBorder="1"/>
    <xf numFmtId="0" fontId="3" fillId="0" borderId="14" xfId="0" applyFont="1" applyFill="1" applyBorder="1"/>
    <xf numFmtId="165" fontId="0" fillId="0" borderId="15" xfId="0" applyNumberFormat="1" applyFont="1" applyBorder="1"/>
    <xf numFmtId="0" fontId="0" fillId="0" borderId="0" xfId="0" applyFill="1"/>
    <xf numFmtId="165" fontId="0" fillId="0" borderId="2" xfId="0" applyNumberFormat="1" applyFill="1" applyBorder="1"/>
    <xf numFmtId="165" fontId="0" fillId="0" borderId="2" xfId="1" applyNumberFormat="1" applyFont="1" applyFill="1" applyBorder="1"/>
    <xf numFmtId="165" fontId="0" fillId="0" borderId="0" xfId="0" applyNumberFormat="1" applyFill="1"/>
    <xf numFmtId="165" fontId="0" fillId="0" borderId="5" xfId="0" applyNumberFormat="1" applyFill="1" applyBorder="1"/>
    <xf numFmtId="165" fontId="0" fillId="0" borderId="4" xfId="0" applyNumberFormat="1" applyFill="1" applyBorder="1"/>
    <xf numFmtId="0" fontId="3" fillId="0" borderId="2" xfId="0" applyFont="1" applyBorder="1"/>
    <xf numFmtId="165" fontId="3" fillId="0" borderId="2" xfId="0" applyNumberFormat="1" applyFont="1" applyBorder="1"/>
    <xf numFmtId="0" fontId="3" fillId="0" borderId="3" xfId="0" applyFont="1" applyFill="1" applyBorder="1"/>
    <xf numFmtId="0" fontId="2" fillId="0" borderId="2" xfId="0" applyNumberFormat="1" applyFont="1" applyFill="1" applyBorder="1"/>
    <xf numFmtId="165" fontId="0" fillId="0" borderId="6" xfId="0" applyNumberFormat="1" applyFill="1" applyBorder="1"/>
    <xf numFmtId="165" fontId="0" fillId="0" borderId="3" xfId="0" applyNumberFormat="1" applyFill="1" applyBorder="1"/>
    <xf numFmtId="0" fontId="3" fillId="0" borderId="1" xfId="0" applyFont="1" applyBorder="1"/>
    <xf numFmtId="0" fontId="2" fillId="0" borderId="14" xfId="0" applyFont="1" applyBorder="1" applyAlignment="1">
      <alignment horizontal="center"/>
    </xf>
    <xf numFmtId="166" fontId="0" fillId="0" borderId="0" xfId="0" applyNumberFormat="1"/>
    <xf numFmtId="0" fontId="3" fillId="0" borderId="0" xfId="0" applyFont="1" applyFill="1"/>
    <xf numFmtId="0" fontId="2" fillId="0" borderId="0" xfId="0" applyFont="1" applyFill="1" applyBorder="1"/>
    <xf numFmtId="165" fontId="3" fillId="0" borderId="14" xfId="0" applyNumberFormat="1" applyFont="1" applyBorder="1"/>
    <xf numFmtId="0" fontId="4" fillId="0" borderId="0" xfId="0" applyFont="1" applyAlignment="1">
      <alignment horizontal="center"/>
    </xf>
    <xf numFmtId="0" fontId="3" fillId="0" borderId="14" xfId="0" applyFont="1" applyBorder="1" applyAlignment="1">
      <alignment wrapText="1"/>
    </xf>
    <xf numFmtId="0" fontId="6" fillId="0" borderId="0" xfId="0" applyFont="1"/>
    <xf numFmtId="165" fontId="3" fillId="0" borderId="4" xfId="0" applyNumberFormat="1" applyFont="1" applyBorder="1"/>
    <xf numFmtId="0" fontId="2" fillId="0" borderId="2" xfId="0" applyFont="1" applyBorder="1" applyAlignment="1">
      <alignment horizontal="right"/>
    </xf>
    <xf numFmtId="0" fontId="6" fillId="0" borderId="16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N9" sqref="N9"/>
    </sheetView>
  </sheetViews>
  <sheetFormatPr defaultRowHeight="15"/>
  <cols>
    <col min="1" max="1" width="19.85546875" customWidth="1"/>
    <col min="2" max="2" width="8.42578125" customWidth="1"/>
    <col min="3" max="3" width="10" customWidth="1"/>
    <col min="4" max="4" width="9.28515625" customWidth="1"/>
    <col min="5" max="5" width="6.85546875" customWidth="1"/>
    <col min="6" max="6" width="11" customWidth="1"/>
    <col min="7" max="7" width="12.42578125" customWidth="1"/>
    <col min="8" max="9" width="10.42578125" customWidth="1"/>
    <col min="10" max="10" width="12.28515625" customWidth="1"/>
    <col min="11" max="11" width="11.28515625" customWidth="1"/>
    <col min="12" max="12" width="9.42578125" customWidth="1"/>
    <col min="13" max="13" width="10.140625" customWidth="1"/>
    <col min="14" max="14" width="13.7109375" customWidth="1"/>
    <col min="15" max="15" width="14" customWidth="1"/>
  </cols>
  <sheetData>
    <row r="1" spans="1:15">
      <c r="B1" s="1"/>
      <c r="C1" s="1" t="s">
        <v>13</v>
      </c>
      <c r="F1" s="2"/>
      <c r="G1" s="2" t="s">
        <v>16</v>
      </c>
      <c r="H1" s="2"/>
      <c r="I1" s="2"/>
      <c r="J1" s="2" t="s">
        <v>16</v>
      </c>
      <c r="K1" s="2" t="s">
        <v>19</v>
      </c>
      <c r="L1" s="2"/>
      <c r="M1" s="2"/>
      <c r="N1" s="2" t="s">
        <v>19</v>
      </c>
    </row>
    <row r="2" spans="1:15">
      <c r="C2">
        <v>2008</v>
      </c>
      <c r="D2" t="s">
        <v>2</v>
      </c>
      <c r="F2" s="2">
        <v>2008</v>
      </c>
      <c r="G2" s="2">
        <v>2009</v>
      </c>
      <c r="H2" s="2"/>
      <c r="I2" s="2"/>
      <c r="J2" s="2">
        <v>2009</v>
      </c>
      <c r="K2" s="2">
        <v>2010</v>
      </c>
      <c r="L2" s="2"/>
      <c r="M2" s="2"/>
      <c r="N2" s="2">
        <v>2010</v>
      </c>
    </row>
    <row r="3" spans="1:15">
      <c r="O3" t="s">
        <v>18</v>
      </c>
    </row>
    <row r="4" spans="1:15">
      <c r="A4" t="s">
        <v>0</v>
      </c>
      <c r="C4">
        <v>115875</v>
      </c>
      <c r="D4">
        <v>-3299</v>
      </c>
      <c r="E4">
        <v>-75</v>
      </c>
      <c r="F4" s="3">
        <f>C4+D4+E4</f>
        <v>112501</v>
      </c>
      <c r="G4" s="3">
        <v>133738</v>
      </c>
      <c r="H4" s="3">
        <v>-6232</v>
      </c>
      <c r="I4" s="3">
        <v>-56</v>
      </c>
      <c r="J4" s="3">
        <f>G4+H4+I4</f>
        <v>127450</v>
      </c>
      <c r="K4" s="3">
        <v>152920</v>
      </c>
      <c r="L4" s="3">
        <v>1369</v>
      </c>
      <c r="M4" s="3">
        <v>-1726</v>
      </c>
      <c r="N4" s="3">
        <f>K4+L4+M4</f>
        <v>152563</v>
      </c>
      <c r="O4" s="4">
        <f>N4-J4</f>
        <v>25113</v>
      </c>
    </row>
    <row r="5" spans="1:15">
      <c r="A5" t="s">
        <v>1</v>
      </c>
      <c r="C5">
        <v>22621</v>
      </c>
      <c r="D5">
        <v>15032</v>
      </c>
      <c r="F5" s="3">
        <f t="shared" ref="F5:F20" si="0">C5+D5+E5</f>
        <v>37653</v>
      </c>
      <c r="G5" s="3">
        <v>24442</v>
      </c>
      <c r="H5" s="3">
        <v>-1397</v>
      </c>
      <c r="I5" s="3">
        <v>-116</v>
      </c>
      <c r="J5" s="3">
        <f t="shared" ref="J5:J20" si="1">G5+H5+I5</f>
        <v>22929</v>
      </c>
      <c r="K5" s="3">
        <v>27097</v>
      </c>
      <c r="L5" s="3">
        <v>5</v>
      </c>
      <c r="M5" s="3">
        <v>-745</v>
      </c>
      <c r="N5" s="3">
        <f t="shared" ref="N5:N23" si="2">K5+L5+M5</f>
        <v>26357</v>
      </c>
      <c r="O5" s="4">
        <f t="shared" ref="O5:O25" si="3">N5-J5</f>
        <v>3428</v>
      </c>
    </row>
    <row r="6" spans="1:15">
      <c r="A6" t="s">
        <v>2</v>
      </c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>
      <c r="F7" s="3"/>
      <c r="G7" s="3"/>
      <c r="H7" s="3"/>
      <c r="I7" s="3"/>
      <c r="J7" s="3"/>
      <c r="K7" s="3"/>
      <c r="L7" s="3"/>
      <c r="M7" s="3"/>
      <c r="N7" s="3"/>
      <c r="O7" s="4"/>
    </row>
    <row r="8" spans="1:15">
      <c r="F8" s="3"/>
      <c r="G8" s="3"/>
      <c r="H8" s="3"/>
      <c r="I8" s="3"/>
      <c r="J8" s="3"/>
      <c r="K8" s="3"/>
      <c r="L8" s="3"/>
      <c r="M8" s="3"/>
      <c r="N8" s="3"/>
      <c r="O8" s="4"/>
    </row>
    <row r="9" spans="1:15">
      <c r="A9" t="s">
        <v>3</v>
      </c>
      <c r="C9">
        <v>242521</v>
      </c>
      <c r="D9">
        <v>853</v>
      </c>
      <c r="E9">
        <v>314</v>
      </c>
      <c r="F9" s="3">
        <f t="shared" si="0"/>
        <v>243688</v>
      </c>
      <c r="G9" s="3">
        <v>243773</v>
      </c>
      <c r="H9" s="3">
        <v>6698</v>
      </c>
      <c r="I9" s="3">
        <v>371</v>
      </c>
      <c r="J9" s="3">
        <f t="shared" si="1"/>
        <v>250842</v>
      </c>
      <c r="K9" s="3">
        <v>232472</v>
      </c>
      <c r="L9" s="3">
        <v>-3123</v>
      </c>
      <c r="M9" s="3">
        <v>863</v>
      </c>
      <c r="N9" s="3">
        <f t="shared" si="2"/>
        <v>230212</v>
      </c>
      <c r="O9" s="4">
        <f t="shared" si="3"/>
        <v>-20630</v>
      </c>
    </row>
    <row r="10" spans="1:15">
      <c r="A10" t="s">
        <v>4</v>
      </c>
      <c r="C10">
        <v>38010</v>
      </c>
      <c r="D10">
        <v>-857</v>
      </c>
      <c r="E10">
        <v>23838</v>
      </c>
      <c r="F10" s="3">
        <f t="shared" si="0"/>
        <v>60991</v>
      </c>
      <c r="G10" s="3">
        <v>42188</v>
      </c>
      <c r="H10" s="3">
        <v>4178</v>
      </c>
      <c r="I10" s="3">
        <v>-5370</v>
      </c>
      <c r="J10" s="3">
        <f t="shared" si="1"/>
        <v>40996</v>
      </c>
      <c r="K10" s="3">
        <v>42102</v>
      </c>
      <c r="L10" s="3">
        <v>-5561</v>
      </c>
      <c r="M10" s="3"/>
      <c r="N10" s="3">
        <f t="shared" si="2"/>
        <v>36541</v>
      </c>
      <c r="O10" s="4">
        <f t="shared" si="3"/>
        <v>-4455</v>
      </c>
    </row>
    <row r="11" spans="1:15">
      <c r="A11" t="s">
        <v>5</v>
      </c>
      <c r="C11">
        <v>14800</v>
      </c>
      <c r="F11" s="3">
        <f t="shared" si="0"/>
        <v>14800</v>
      </c>
      <c r="G11" s="3">
        <v>25000</v>
      </c>
      <c r="H11" s="3"/>
      <c r="I11" s="3"/>
      <c r="J11" s="3">
        <f t="shared" si="1"/>
        <v>25000</v>
      </c>
      <c r="K11" s="3">
        <v>5000</v>
      </c>
      <c r="L11" s="3">
        <v>-992</v>
      </c>
      <c r="M11" s="3"/>
      <c r="N11" s="3">
        <f t="shared" si="2"/>
        <v>4008</v>
      </c>
      <c r="O11" s="4">
        <f t="shared" si="3"/>
        <v>-20992</v>
      </c>
    </row>
    <row r="12" spans="1:15">
      <c r="A12" t="s">
        <v>6</v>
      </c>
      <c r="C12">
        <v>31141</v>
      </c>
      <c r="D12">
        <v>527</v>
      </c>
      <c r="F12" s="3">
        <f t="shared" si="0"/>
        <v>31668</v>
      </c>
      <c r="G12" s="3">
        <v>34641</v>
      </c>
      <c r="H12" s="3">
        <v>387</v>
      </c>
      <c r="I12" s="3"/>
      <c r="J12" s="3">
        <f t="shared" si="1"/>
        <v>35028</v>
      </c>
      <c r="K12" s="3">
        <v>32906</v>
      </c>
      <c r="L12" s="3">
        <v>935</v>
      </c>
      <c r="M12" s="3"/>
      <c r="N12" s="3">
        <f t="shared" si="2"/>
        <v>33841</v>
      </c>
      <c r="O12" s="4">
        <f t="shared" si="3"/>
        <v>-1187</v>
      </c>
    </row>
    <row r="13" spans="1:15">
      <c r="A13" t="s">
        <v>7</v>
      </c>
      <c r="C13">
        <v>22937</v>
      </c>
      <c r="F13" s="3">
        <f t="shared" si="0"/>
        <v>22937</v>
      </c>
      <c r="G13" s="3">
        <v>22937</v>
      </c>
      <c r="H13" s="3"/>
      <c r="I13" s="3"/>
      <c r="J13" s="3">
        <f t="shared" si="1"/>
        <v>22937</v>
      </c>
      <c r="K13" s="3">
        <v>22937</v>
      </c>
      <c r="L13" s="3"/>
      <c r="M13" s="3"/>
      <c r="N13" s="3">
        <f t="shared" si="2"/>
        <v>22937</v>
      </c>
      <c r="O13" s="4"/>
    </row>
    <row r="14" spans="1:15">
      <c r="A14" t="s">
        <v>8</v>
      </c>
      <c r="C14">
        <v>142223</v>
      </c>
      <c r="F14" s="3">
        <f t="shared" si="0"/>
        <v>142223</v>
      </c>
      <c r="G14" s="3">
        <v>141923</v>
      </c>
      <c r="H14" s="3"/>
      <c r="I14" s="3"/>
      <c r="J14" s="3">
        <f t="shared" si="1"/>
        <v>141923</v>
      </c>
      <c r="K14" s="3">
        <v>194866</v>
      </c>
      <c r="L14" s="3"/>
      <c r="M14" s="3"/>
      <c r="N14" s="3">
        <f t="shared" si="2"/>
        <v>194866</v>
      </c>
      <c r="O14" s="4">
        <f t="shared" si="3"/>
        <v>52943</v>
      </c>
    </row>
    <row r="15" spans="1:15">
      <c r="A15" t="s">
        <v>9</v>
      </c>
      <c r="C15">
        <v>69202</v>
      </c>
      <c r="F15" s="3">
        <f t="shared" si="0"/>
        <v>69202</v>
      </c>
      <c r="G15" s="3">
        <v>69283</v>
      </c>
      <c r="H15" s="3"/>
      <c r="I15" s="3"/>
      <c r="J15" s="3">
        <f t="shared" si="1"/>
        <v>69283</v>
      </c>
      <c r="K15" s="3">
        <v>65812</v>
      </c>
      <c r="L15" s="3"/>
      <c r="M15" s="3"/>
      <c r="N15" s="3">
        <f t="shared" si="2"/>
        <v>65812</v>
      </c>
      <c r="O15" s="4">
        <f t="shared" si="3"/>
        <v>-3471</v>
      </c>
    </row>
    <row r="16" spans="1:15">
      <c r="A16" t="s">
        <v>14</v>
      </c>
      <c r="F16" s="3"/>
      <c r="G16" s="3"/>
      <c r="H16" s="3"/>
      <c r="I16" s="3"/>
      <c r="J16" s="3"/>
      <c r="K16" s="3">
        <v>1345</v>
      </c>
      <c r="L16" s="3"/>
      <c r="M16" s="3"/>
      <c r="N16" s="3">
        <f t="shared" si="2"/>
        <v>1345</v>
      </c>
      <c r="O16" s="4">
        <f t="shared" si="3"/>
        <v>1345</v>
      </c>
    </row>
    <row r="17" spans="1:15"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>
      <c r="A18" t="s">
        <v>10</v>
      </c>
      <c r="C18">
        <v>54597</v>
      </c>
      <c r="F18" s="3">
        <f t="shared" si="0"/>
        <v>54597</v>
      </c>
      <c r="G18" s="3">
        <v>62107</v>
      </c>
      <c r="H18" s="3"/>
      <c r="I18" s="3"/>
      <c r="J18" s="3">
        <f t="shared" si="1"/>
        <v>62107</v>
      </c>
      <c r="K18" s="3">
        <v>62107</v>
      </c>
      <c r="L18" s="3"/>
      <c r="M18" s="3"/>
      <c r="N18" s="3">
        <f t="shared" si="2"/>
        <v>62107</v>
      </c>
      <c r="O18" s="4"/>
    </row>
    <row r="19" spans="1:15">
      <c r="A19" t="s">
        <v>11</v>
      </c>
      <c r="C19">
        <v>40432</v>
      </c>
      <c r="D19">
        <v>1952</v>
      </c>
      <c r="E19">
        <v>-2270</v>
      </c>
      <c r="F19" s="3">
        <f t="shared" si="0"/>
        <v>40114</v>
      </c>
      <c r="G19" s="3">
        <v>32015</v>
      </c>
      <c r="H19" s="3">
        <v>3008</v>
      </c>
      <c r="I19" s="3">
        <v>-8207</v>
      </c>
      <c r="J19" s="3">
        <f t="shared" si="1"/>
        <v>26816</v>
      </c>
      <c r="K19" s="3">
        <v>44880</v>
      </c>
      <c r="L19" s="3"/>
      <c r="M19" s="3"/>
      <c r="N19" s="3">
        <f t="shared" si="2"/>
        <v>44880</v>
      </c>
      <c r="O19" s="4">
        <f t="shared" si="3"/>
        <v>18064</v>
      </c>
    </row>
    <row r="20" spans="1:15">
      <c r="A20" t="s">
        <v>12</v>
      </c>
      <c r="C20">
        <v>577</v>
      </c>
      <c r="D20">
        <v>-14</v>
      </c>
      <c r="F20" s="3">
        <f t="shared" si="0"/>
        <v>563</v>
      </c>
      <c r="G20" s="3">
        <v>579</v>
      </c>
      <c r="H20" s="3"/>
      <c r="I20" s="3"/>
      <c r="J20" s="3">
        <f t="shared" si="1"/>
        <v>579</v>
      </c>
      <c r="K20" s="3">
        <v>598</v>
      </c>
      <c r="L20" s="3">
        <v>1920</v>
      </c>
      <c r="M20" s="3"/>
      <c r="N20" s="3">
        <f t="shared" si="2"/>
        <v>2518</v>
      </c>
      <c r="O20" s="4">
        <f t="shared" si="3"/>
        <v>1939</v>
      </c>
    </row>
    <row r="21" spans="1:15"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>
      <c r="A23" t="s">
        <v>15</v>
      </c>
      <c r="F23" s="3"/>
      <c r="G23" s="3"/>
      <c r="H23" s="3"/>
      <c r="I23" s="3"/>
      <c r="J23" s="3"/>
      <c r="K23" s="3">
        <v>153090</v>
      </c>
      <c r="L23" s="3">
        <v>171</v>
      </c>
      <c r="M23" s="3"/>
      <c r="N23" s="3">
        <f t="shared" si="2"/>
        <v>153261</v>
      </c>
      <c r="O23" s="4">
        <f t="shared" si="3"/>
        <v>153261</v>
      </c>
    </row>
    <row r="24" spans="1:15">
      <c r="O24" s="4"/>
    </row>
    <row r="25" spans="1:15">
      <c r="A25" t="s">
        <v>17</v>
      </c>
      <c r="F25" s="4">
        <f>SUM(F4:F23)</f>
        <v>830937</v>
      </c>
      <c r="G25" s="4">
        <f t="shared" ref="G25:N25" si="4">SUM(G4:G23)</f>
        <v>832626</v>
      </c>
      <c r="H25" s="4">
        <f t="shared" si="4"/>
        <v>6642</v>
      </c>
      <c r="I25" s="4">
        <f t="shared" si="4"/>
        <v>-13378</v>
      </c>
      <c r="J25" s="4">
        <f t="shared" si="4"/>
        <v>825890</v>
      </c>
      <c r="K25" s="4">
        <f t="shared" si="4"/>
        <v>1038132</v>
      </c>
      <c r="L25" s="4">
        <f t="shared" si="4"/>
        <v>-5276</v>
      </c>
      <c r="M25" s="4">
        <f t="shared" si="4"/>
        <v>-1608</v>
      </c>
      <c r="N25" s="4">
        <f t="shared" si="4"/>
        <v>1031248</v>
      </c>
      <c r="O25" s="4">
        <f t="shared" si="3"/>
        <v>205358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N1" sqref="N1:N1048576"/>
    </sheetView>
  </sheetViews>
  <sheetFormatPr defaultRowHeight="15"/>
  <cols>
    <col min="2" max="6" width="14.7109375" customWidth="1"/>
    <col min="7" max="10" width="23" customWidth="1"/>
    <col min="11" max="11" width="0.28515625" customWidth="1"/>
    <col min="12" max="12" width="10.7109375" hidden="1" customWidth="1"/>
    <col min="13" max="13" width="9.140625" hidden="1" customWidth="1"/>
    <col min="14" max="14" width="14.28515625" bestFit="1" customWidth="1"/>
    <col min="15" max="15" width="12.5703125" bestFit="1" customWidth="1"/>
  </cols>
  <sheetData>
    <row r="1" spans="1:15">
      <c r="B1" s="1"/>
      <c r="C1" s="1" t="s">
        <v>13</v>
      </c>
      <c r="F1" s="2"/>
      <c r="G1" s="2" t="s">
        <v>16</v>
      </c>
      <c r="H1" s="2"/>
      <c r="I1" s="2"/>
      <c r="J1" s="2" t="s">
        <v>16</v>
      </c>
      <c r="K1" s="2" t="s">
        <v>19</v>
      </c>
      <c r="L1" s="2"/>
      <c r="M1" s="2"/>
      <c r="N1" s="2" t="s">
        <v>19</v>
      </c>
    </row>
    <row r="2" spans="1:15">
      <c r="C2">
        <v>2008</v>
      </c>
      <c r="D2" t="s">
        <v>2</v>
      </c>
      <c r="F2" s="2">
        <v>2008</v>
      </c>
      <c r="G2" s="2">
        <v>2009</v>
      </c>
      <c r="H2" s="2"/>
      <c r="I2" s="2"/>
      <c r="J2" s="2">
        <v>2009</v>
      </c>
      <c r="K2" s="2">
        <v>2010</v>
      </c>
      <c r="L2" s="2"/>
      <c r="M2" s="2"/>
      <c r="N2" s="2">
        <v>2010</v>
      </c>
    </row>
    <row r="3" spans="1:15">
      <c r="O3" t="s">
        <v>18</v>
      </c>
    </row>
    <row r="4" spans="1:15">
      <c r="A4" t="s">
        <v>0</v>
      </c>
      <c r="C4">
        <v>115875</v>
      </c>
      <c r="D4">
        <v>-3299</v>
      </c>
      <c r="E4">
        <v>-75</v>
      </c>
      <c r="F4" s="3">
        <f>C4+D4+E4</f>
        <v>112501</v>
      </c>
      <c r="G4" s="3">
        <v>133738</v>
      </c>
      <c r="H4" s="3">
        <v>-6232</v>
      </c>
      <c r="I4" s="3">
        <v>-56</v>
      </c>
      <c r="J4" s="3">
        <f>G4+H4+I4</f>
        <v>127450</v>
      </c>
      <c r="K4" s="3">
        <v>152920</v>
      </c>
      <c r="L4" s="3">
        <v>1369</v>
      </c>
      <c r="M4" s="3">
        <v>-1726</v>
      </c>
      <c r="N4" s="3">
        <f>K4+L4+M4</f>
        <v>152563</v>
      </c>
      <c r="O4" s="4">
        <f>N4-J4</f>
        <v>25113</v>
      </c>
    </row>
    <row r="5" spans="1:15">
      <c r="A5" t="s">
        <v>1</v>
      </c>
      <c r="C5">
        <v>22621</v>
      </c>
      <c r="D5">
        <v>15032</v>
      </c>
      <c r="F5" s="3">
        <f t="shared" ref="F5:F20" si="0">C5+D5+E5</f>
        <v>37653</v>
      </c>
      <c r="G5" s="3">
        <v>24442</v>
      </c>
      <c r="H5" s="3">
        <v>-1397</v>
      </c>
      <c r="I5" s="3">
        <v>-116</v>
      </c>
      <c r="J5" s="3">
        <f t="shared" ref="J5:J20" si="1">G5+H5+I5</f>
        <v>22929</v>
      </c>
      <c r="K5" s="3">
        <v>27097</v>
      </c>
      <c r="L5" s="3">
        <v>5</v>
      </c>
      <c r="M5" s="3">
        <v>-745</v>
      </c>
      <c r="N5" s="3">
        <f t="shared" ref="N5:N23" si="2">K5+L5+M5</f>
        <v>26357</v>
      </c>
      <c r="O5" s="4">
        <f t="shared" ref="O5:O25" si="3">N5-J5</f>
        <v>3428</v>
      </c>
    </row>
    <row r="6" spans="1:15">
      <c r="A6" t="s">
        <v>2</v>
      </c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>
      <c r="F7" s="3"/>
      <c r="G7" s="3"/>
      <c r="H7" s="3"/>
      <c r="I7" s="3"/>
      <c r="J7" s="3"/>
      <c r="K7" s="3"/>
      <c r="L7" s="3"/>
      <c r="M7" s="3"/>
      <c r="N7" s="3"/>
      <c r="O7" s="4"/>
    </row>
    <row r="8" spans="1:15">
      <c r="F8" s="3"/>
      <c r="G8" s="3"/>
      <c r="H8" s="3"/>
      <c r="I8" s="3"/>
      <c r="J8" s="3"/>
      <c r="K8" s="3"/>
      <c r="L8" s="3"/>
      <c r="M8" s="3"/>
      <c r="N8" s="3"/>
      <c r="O8" s="4"/>
    </row>
    <row r="9" spans="1:15">
      <c r="A9" t="s">
        <v>3</v>
      </c>
      <c r="C9">
        <v>242521</v>
      </c>
      <c r="D9">
        <v>853</v>
      </c>
      <c r="E9">
        <v>314</v>
      </c>
      <c r="F9" s="3">
        <f t="shared" si="0"/>
        <v>243688</v>
      </c>
      <c r="G9" s="3">
        <v>243773</v>
      </c>
      <c r="H9" s="3">
        <v>6698</v>
      </c>
      <c r="I9" s="3">
        <v>371</v>
      </c>
      <c r="J9" s="3">
        <f t="shared" si="1"/>
        <v>250842</v>
      </c>
      <c r="K9" s="3">
        <v>232472</v>
      </c>
      <c r="L9" s="3">
        <v>-3123</v>
      </c>
      <c r="M9" s="3">
        <v>863</v>
      </c>
      <c r="N9" s="3">
        <f t="shared" si="2"/>
        <v>230212</v>
      </c>
      <c r="O9" s="4">
        <f t="shared" si="3"/>
        <v>-20630</v>
      </c>
    </row>
    <row r="10" spans="1:15">
      <c r="A10" t="s">
        <v>4</v>
      </c>
      <c r="C10">
        <v>38010</v>
      </c>
      <c r="D10">
        <v>-857</v>
      </c>
      <c r="E10">
        <v>23838</v>
      </c>
      <c r="F10" s="3">
        <f t="shared" si="0"/>
        <v>60991</v>
      </c>
      <c r="G10" s="3">
        <v>42188</v>
      </c>
      <c r="H10" s="3">
        <v>4178</v>
      </c>
      <c r="I10" s="3">
        <v>-5370</v>
      </c>
      <c r="J10" s="3">
        <f t="shared" si="1"/>
        <v>40996</v>
      </c>
      <c r="K10" s="3">
        <v>42102</v>
      </c>
      <c r="L10" s="3">
        <v>-5561</v>
      </c>
      <c r="M10" s="3"/>
      <c r="N10" s="3">
        <f t="shared" si="2"/>
        <v>36541</v>
      </c>
      <c r="O10" s="4">
        <f t="shared" si="3"/>
        <v>-4455</v>
      </c>
    </row>
    <row r="11" spans="1:15">
      <c r="A11" t="s">
        <v>5</v>
      </c>
      <c r="C11">
        <v>14800</v>
      </c>
      <c r="F11" s="3">
        <f t="shared" si="0"/>
        <v>14800</v>
      </c>
      <c r="G11" s="3">
        <v>25000</v>
      </c>
      <c r="H11" s="3"/>
      <c r="I11" s="3"/>
      <c r="J11" s="3">
        <f t="shared" si="1"/>
        <v>25000</v>
      </c>
      <c r="K11" s="3">
        <v>5000</v>
      </c>
      <c r="L11" s="3">
        <v>-992</v>
      </c>
      <c r="M11" s="3"/>
      <c r="N11" s="3">
        <f t="shared" si="2"/>
        <v>4008</v>
      </c>
      <c r="O11" s="4">
        <f t="shared" si="3"/>
        <v>-20992</v>
      </c>
    </row>
    <row r="12" spans="1:15">
      <c r="A12" t="s">
        <v>6</v>
      </c>
      <c r="C12">
        <v>31141</v>
      </c>
      <c r="D12">
        <v>527</v>
      </c>
      <c r="F12" s="3">
        <f t="shared" si="0"/>
        <v>31668</v>
      </c>
      <c r="G12" s="3">
        <v>34641</v>
      </c>
      <c r="H12" s="3">
        <v>387</v>
      </c>
      <c r="I12" s="3"/>
      <c r="J12" s="3">
        <f t="shared" si="1"/>
        <v>35028</v>
      </c>
      <c r="K12" s="3">
        <v>32906</v>
      </c>
      <c r="L12" s="3">
        <v>935</v>
      </c>
      <c r="M12" s="3"/>
      <c r="N12" s="3">
        <f t="shared" si="2"/>
        <v>33841</v>
      </c>
      <c r="O12" s="4">
        <f t="shared" si="3"/>
        <v>-1187</v>
      </c>
    </row>
    <row r="13" spans="1:15">
      <c r="A13" t="s">
        <v>7</v>
      </c>
      <c r="C13">
        <v>22937</v>
      </c>
      <c r="F13" s="3">
        <f t="shared" si="0"/>
        <v>22937</v>
      </c>
      <c r="G13" s="3">
        <v>22937</v>
      </c>
      <c r="H13" s="3"/>
      <c r="I13" s="3"/>
      <c r="J13" s="3">
        <f t="shared" si="1"/>
        <v>22937</v>
      </c>
      <c r="K13" s="3">
        <v>22937</v>
      </c>
      <c r="L13" s="3"/>
      <c r="M13" s="3"/>
      <c r="N13" s="3">
        <f t="shared" si="2"/>
        <v>22937</v>
      </c>
      <c r="O13" s="4"/>
    </row>
    <row r="14" spans="1:15">
      <c r="A14" t="s">
        <v>8</v>
      </c>
      <c r="C14">
        <v>142223</v>
      </c>
      <c r="F14" s="3">
        <f t="shared" si="0"/>
        <v>142223</v>
      </c>
      <c r="G14" s="3">
        <v>141923</v>
      </c>
      <c r="H14" s="3"/>
      <c r="I14" s="3"/>
      <c r="J14" s="3">
        <f t="shared" si="1"/>
        <v>141923</v>
      </c>
      <c r="K14" s="3">
        <v>194866</v>
      </c>
      <c r="L14" s="3"/>
      <c r="M14" s="3"/>
      <c r="N14" s="3">
        <f t="shared" si="2"/>
        <v>194866</v>
      </c>
      <c r="O14" s="4">
        <f t="shared" si="3"/>
        <v>52943</v>
      </c>
    </row>
    <row r="15" spans="1:15">
      <c r="A15" t="s">
        <v>9</v>
      </c>
      <c r="C15">
        <v>69202</v>
      </c>
      <c r="F15" s="3">
        <f t="shared" si="0"/>
        <v>69202</v>
      </c>
      <c r="G15" s="3">
        <v>69283</v>
      </c>
      <c r="H15" s="3"/>
      <c r="I15" s="3"/>
      <c r="J15" s="3">
        <f t="shared" si="1"/>
        <v>69283</v>
      </c>
      <c r="K15" s="3">
        <v>65812</v>
      </c>
      <c r="L15" s="3"/>
      <c r="M15" s="3"/>
      <c r="N15" s="3">
        <f t="shared" si="2"/>
        <v>65812</v>
      </c>
      <c r="O15" s="4">
        <f t="shared" si="3"/>
        <v>-3471</v>
      </c>
    </row>
    <row r="16" spans="1:15">
      <c r="A16" t="s">
        <v>14</v>
      </c>
      <c r="F16" s="3"/>
      <c r="G16" s="3"/>
      <c r="H16" s="3"/>
      <c r="I16" s="3"/>
      <c r="J16" s="3"/>
      <c r="K16" s="3">
        <v>1345</v>
      </c>
      <c r="L16" s="3"/>
      <c r="M16" s="3"/>
      <c r="N16" s="3">
        <f t="shared" si="2"/>
        <v>1345</v>
      </c>
      <c r="O16" s="4">
        <f t="shared" si="3"/>
        <v>1345</v>
      </c>
    </row>
    <row r="17" spans="1:15"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>
      <c r="A18" t="s">
        <v>10</v>
      </c>
      <c r="C18">
        <v>54597</v>
      </c>
      <c r="F18" s="3">
        <f t="shared" si="0"/>
        <v>54597</v>
      </c>
      <c r="G18" s="3">
        <v>62107</v>
      </c>
      <c r="H18" s="3"/>
      <c r="I18" s="3"/>
      <c r="J18" s="3">
        <f t="shared" si="1"/>
        <v>62107</v>
      </c>
      <c r="K18" s="3">
        <v>62107</v>
      </c>
      <c r="L18" s="3">
        <v>25</v>
      </c>
      <c r="M18" s="3"/>
      <c r="N18" s="3">
        <f t="shared" si="2"/>
        <v>62132</v>
      </c>
      <c r="O18" s="4">
        <f t="shared" si="3"/>
        <v>25</v>
      </c>
    </row>
    <row r="19" spans="1:15">
      <c r="A19" t="s">
        <v>11</v>
      </c>
      <c r="C19">
        <v>40432</v>
      </c>
      <c r="D19">
        <v>1952</v>
      </c>
      <c r="E19">
        <v>-2270</v>
      </c>
      <c r="F19" s="3">
        <f t="shared" si="0"/>
        <v>40114</v>
      </c>
      <c r="G19" s="3">
        <v>32015</v>
      </c>
      <c r="H19" s="3">
        <v>3008</v>
      </c>
      <c r="I19" s="3">
        <v>-8207</v>
      </c>
      <c r="J19" s="3">
        <f t="shared" si="1"/>
        <v>26816</v>
      </c>
      <c r="K19" s="3">
        <v>44880</v>
      </c>
      <c r="L19" s="3">
        <v>15</v>
      </c>
      <c r="M19" s="3"/>
      <c r="N19" s="3">
        <f t="shared" si="2"/>
        <v>44895</v>
      </c>
      <c r="O19" s="4">
        <f t="shared" si="3"/>
        <v>18079</v>
      </c>
    </row>
    <row r="20" spans="1:15">
      <c r="A20" t="s">
        <v>12</v>
      </c>
      <c r="C20">
        <v>577</v>
      </c>
      <c r="D20">
        <v>-14</v>
      </c>
      <c r="F20" s="3">
        <f t="shared" si="0"/>
        <v>563</v>
      </c>
      <c r="G20" s="3">
        <v>579</v>
      </c>
      <c r="H20" s="3"/>
      <c r="I20" s="3"/>
      <c r="J20" s="3">
        <f t="shared" si="1"/>
        <v>579</v>
      </c>
      <c r="K20" s="3">
        <v>598</v>
      </c>
      <c r="L20" s="3">
        <v>19</v>
      </c>
      <c r="M20" s="3"/>
      <c r="N20" s="3">
        <f t="shared" si="2"/>
        <v>617</v>
      </c>
      <c r="O20" s="4">
        <f t="shared" si="3"/>
        <v>38</v>
      </c>
    </row>
    <row r="21" spans="1:15"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>
      <c r="A22" t="s">
        <v>20</v>
      </c>
      <c r="F22" s="3"/>
      <c r="G22" s="3"/>
      <c r="H22" s="3"/>
      <c r="I22" s="3"/>
      <c r="J22" s="3"/>
      <c r="K22" s="3">
        <v>-78488</v>
      </c>
      <c r="L22" s="3">
        <v>117</v>
      </c>
      <c r="M22" s="3">
        <v>303</v>
      </c>
      <c r="N22" s="3">
        <f t="shared" si="2"/>
        <v>-78068</v>
      </c>
      <c r="O22" s="4"/>
    </row>
    <row r="23" spans="1:15">
      <c r="A23" t="s">
        <v>15</v>
      </c>
      <c r="F23" s="3"/>
      <c r="G23" s="3"/>
      <c r="H23" s="3"/>
      <c r="I23" s="3"/>
      <c r="J23" s="3"/>
      <c r="K23" s="3">
        <v>231578</v>
      </c>
      <c r="L23" s="3">
        <v>-171</v>
      </c>
      <c r="M23" s="3"/>
      <c r="N23" s="3">
        <f t="shared" si="2"/>
        <v>231407</v>
      </c>
      <c r="O23" s="4">
        <f t="shared" si="3"/>
        <v>231407</v>
      </c>
    </row>
    <row r="24" spans="1:15">
      <c r="O24" s="4"/>
    </row>
    <row r="25" spans="1:15">
      <c r="A25" t="s">
        <v>17</v>
      </c>
      <c r="F25" s="4">
        <f>SUM(F4:F23)</f>
        <v>830937</v>
      </c>
      <c r="G25" s="4">
        <f t="shared" ref="G25:N25" si="4">SUM(G4:G23)</f>
        <v>832626</v>
      </c>
      <c r="H25" s="4">
        <f t="shared" si="4"/>
        <v>6642</v>
      </c>
      <c r="I25" s="4">
        <f t="shared" si="4"/>
        <v>-13378</v>
      </c>
      <c r="J25" s="4">
        <f t="shared" si="4"/>
        <v>825890</v>
      </c>
      <c r="K25" s="4">
        <f t="shared" si="4"/>
        <v>1038132</v>
      </c>
      <c r="L25" s="4">
        <f t="shared" si="4"/>
        <v>-7362</v>
      </c>
      <c r="M25" s="4">
        <f t="shared" si="4"/>
        <v>-1305</v>
      </c>
      <c r="N25" s="4">
        <f t="shared" si="4"/>
        <v>1029465</v>
      </c>
      <c r="O25" s="4">
        <f t="shared" si="3"/>
        <v>203575</v>
      </c>
    </row>
  </sheetData>
  <printOptions headings="1"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3"/>
  <sheetViews>
    <sheetView tabSelected="1" workbookViewId="0">
      <selection activeCell="K19" sqref="K19"/>
    </sheetView>
  </sheetViews>
  <sheetFormatPr defaultRowHeight="15"/>
  <cols>
    <col min="1" max="1" width="31.140625" customWidth="1"/>
    <col min="2" max="2" width="12.7109375" customWidth="1"/>
    <col min="3" max="3" width="10.5703125" customWidth="1"/>
    <col min="4" max="4" width="10.7109375" customWidth="1"/>
    <col min="5" max="5" width="10.85546875" customWidth="1"/>
    <col min="6" max="7" width="10.85546875" hidden="1" customWidth="1"/>
    <col min="8" max="9" width="10.85546875" style="5" hidden="1" customWidth="1"/>
    <col min="10" max="11" width="10.85546875" style="5" customWidth="1"/>
    <col min="12" max="12" width="11" style="5" customWidth="1"/>
    <col min="13" max="13" width="10.85546875" style="5" customWidth="1"/>
    <col min="14" max="14" width="13.7109375" style="5" customWidth="1"/>
    <col min="15" max="15" width="10.5703125" style="18" customWidth="1"/>
  </cols>
  <sheetData>
    <row r="1" spans="1:17" ht="45">
      <c r="A1" t="s">
        <v>21</v>
      </c>
      <c r="B1" s="55" t="s">
        <v>42</v>
      </c>
      <c r="C1" s="37" t="s">
        <v>16</v>
      </c>
      <c r="D1" s="37" t="s">
        <v>19</v>
      </c>
      <c r="E1" s="40" t="s">
        <v>22</v>
      </c>
      <c r="F1" s="39"/>
      <c r="G1" s="39" t="s">
        <v>28</v>
      </c>
      <c r="H1" s="41"/>
      <c r="I1" s="41"/>
      <c r="J1" s="37" t="s">
        <v>28</v>
      </c>
      <c r="K1" s="38" t="s">
        <v>36</v>
      </c>
      <c r="L1" s="50" t="s">
        <v>38</v>
      </c>
      <c r="M1" s="37" t="s">
        <v>39</v>
      </c>
      <c r="N1" s="61" t="s">
        <v>45</v>
      </c>
      <c r="O1" s="54"/>
    </row>
    <row r="2" spans="1:17">
      <c r="A2" t="s">
        <v>25</v>
      </c>
      <c r="B2" s="6">
        <v>2002</v>
      </c>
      <c r="C2" s="6">
        <v>2009</v>
      </c>
      <c r="D2" s="6">
        <v>2010</v>
      </c>
      <c r="E2" s="6">
        <v>2011</v>
      </c>
      <c r="F2" s="14" t="s">
        <v>27</v>
      </c>
      <c r="G2" s="15">
        <v>2012</v>
      </c>
      <c r="J2" s="35">
        <v>2012</v>
      </c>
      <c r="K2" s="36">
        <v>2013</v>
      </c>
      <c r="L2" s="51">
        <v>2014</v>
      </c>
      <c r="M2" s="35">
        <v>2015</v>
      </c>
      <c r="N2" s="35">
        <v>2015</v>
      </c>
      <c r="O2" s="64" t="s">
        <v>29</v>
      </c>
    </row>
    <row r="3" spans="1:17">
      <c r="B3" s="6"/>
      <c r="C3" s="6"/>
      <c r="D3" s="6"/>
      <c r="E3" s="6"/>
      <c r="F3" s="14"/>
      <c r="G3" s="58"/>
      <c r="J3" s="35"/>
      <c r="K3" s="36"/>
      <c r="L3" s="51"/>
      <c r="M3" s="35"/>
      <c r="N3" s="35"/>
      <c r="O3" s="48"/>
    </row>
    <row r="4" spans="1:17">
      <c r="A4" s="18" t="s">
        <v>44</v>
      </c>
      <c r="B4" s="8">
        <f>SUM(2289201.27+58738.61-88388)</f>
        <v>2259551.88</v>
      </c>
      <c r="C4" s="7"/>
      <c r="D4" s="7"/>
      <c r="E4" s="7"/>
      <c r="J4" s="8"/>
      <c r="K4" s="34"/>
      <c r="L4" s="43"/>
      <c r="M4" s="8"/>
      <c r="N4" s="8"/>
      <c r="O4" s="48"/>
    </row>
    <row r="5" spans="1:17">
      <c r="A5" t="s">
        <v>0</v>
      </c>
      <c r="B5" s="8"/>
      <c r="C5" s="10">
        <v>127450</v>
      </c>
      <c r="D5" s="8">
        <v>154289</v>
      </c>
      <c r="E5" s="8">
        <v>160788</v>
      </c>
      <c r="F5" s="5">
        <f>E5-D5</f>
        <v>6499</v>
      </c>
      <c r="G5" s="16">
        <v>159292</v>
      </c>
      <c r="J5" s="8">
        <v>159292</v>
      </c>
      <c r="K5" s="16">
        <v>108780.17</v>
      </c>
      <c r="L5" s="43">
        <v>114385.35</v>
      </c>
      <c r="M5" s="43">
        <v>106644.51</v>
      </c>
      <c r="N5" s="43">
        <v>106644.51</v>
      </c>
      <c r="O5" s="49">
        <f>SUM(M5-N5)</f>
        <v>0</v>
      </c>
    </row>
    <row r="6" spans="1:17" ht="16.5" customHeight="1">
      <c r="A6" t="s">
        <v>1</v>
      </c>
      <c r="B6" s="8"/>
      <c r="C6" s="10">
        <v>22929</v>
      </c>
      <c r="D6" s="8">
        <v>24631</v>
      </c>
      <c r="E6" s="8">
        <v>28399</v>
      </c>
      <c r="F6" s="5">
        <f>E6-D6</f>
        <v>3768</v>
      </c>
      <c r="G6" s="16">
        <v>27469</v>
      </c>
      <c r="J6" s="8">
        <v>28399</v>
      </c>
      <c r="K6" s="16">
        <v>27539.73</v>
      </c>
      <c r="L6" s="43">
        <v>28262.400000000001</v>
      </c>
      <c r="M6" s="43">
        <v>27640.87</v>
      </c>
      <c r="N6" s="43">
        <v>27640.87</v>
      </c>
      <c r="O6" s="49">
        <f t="shared" ref="O6:O34" si="0">SUM(M6-N6)</f>
        <v>0</v>
      </c>
      <c r="Q6" s="5"/>
    </row>
    <row r="7" spans="1:17" ht="16.5" customHeight="1">
      <c r="B7" s="8"/>
      <c r="C7" s="10"/>
      <c r="D7" s="8"/>
      <c r="E7" s="8"/>
      <c r="F7" s="5"/>
      <c r="G7" s="16"/>
      <c r="J7" s="8"/>
      <c r="K7" s="16"/>
      <c r="L7" s="43"/>
      <c r="M7" s="43"/>
      <c r="N7" s="43"/>
      <c r="O7" s="49"/>
      <c r="Q7" s="5"/>
    </row>
    <row r="8" spans="1:17">
      <c r="A8" t="s">
        <v>40</v>
      </c>
      <c r="B8" s="8"/>
      <c r="C8" s="10"/>
      <c r="D8" s="8"/>
      <c r="E8" s="8"/>
      <c r="F8" s="5"/>
      <c r="G8" s="5">
        <f>G6+G5</f>
        <v>186761</v>
      </c>
      <c r="J8" s="8"/>
      <c r="K8" s="34"/>
      <c r="L8" s="43"/>
      <c r="M8" s="8">
        <v>52778.61</v>
      </c>
      <c r="N8" s="8">
        <v>52951.47</v>
      </c>
      <c r="O8" s="49">
        <f t="shared" si="0"/>
        <v>-172.86000000000058</v>
      </c>
    </row>
    <row r="9" spans="1:17">
      <c r="A9" t="s">
        <v>3</v>
      </c>
      <c r="B9" s="8"/>
      <c r="C9" s="10">
        <v>250842</v>
      </c>
      <c r="D9" s="8">
        <v>230212</v>
      </c>
      <c r="E9" s="8">
        <v>231065</v>
      </c>
      <c r="F9" s="5">
        <f>E9-D9</f>
        <v>853</v>
      </c>
      <c r="G9" s="16">
        <v>224211</v>
      </c>
      <c r="H9" s="16">
        <v>658</v>
      </c>
      <c r="I9" s="16">
        <v>-593</v>
      </c>
      <c r="J9" s="8">
        <f>G9+H9+I9</f>
        <v>224276</v>
      </c>
      <c r="K9" s="34">
        <v>220029.64</v>
      </c>
      <c r="L9" s="43">
        <v>226280.34</v>
      </c>
      <c r="M9" s="8">
        <v>225743.91</v>
      </c>
      <c r="N9" s="8">
        <v>225743.91</v>
      </c>
      <c r="O9" s="49">
        <f t="shared" si="0"/>
        <v>0</v>
      </c>
    </row>
    <row r="10" spans="1:17">
      <c r="A10" t="s">
        <v>4</v>
      </c>
      <c r="B10" s="8"/>
      <c r="C10" s="10">
        <v>40996</v>
      </c>
      <c r="D10" s="8">
        <v>35549</v>
      </c>
      <c r="E10" s="8">
        <v>38171</v>
      </c>
      <c r="F10" s="5">
        <f>E10-D10</f>
        <v>2622</v>
      </c>
      <c r="G10" s="16">
        <v>40134</v>
      </c>
      <c r="J10" s="8">
        <v>40134</v>
      </c>
      <c r="K10" s="34">
        <v>39825.879999999997</v>
      </c>
      <c r="L10" s="43">
        <v>40134.6</v>
      </c>
      <c r="M10" s="8">
        <v>40438.730000000003</v>
      </c>
      <c r="N10" s="8">
        <v>40438.730000000003</v>
      </c>
      <c r="O10" s="49">
        <f t="shared" si="0"/>
        <v>0</v>
      </c>
    </row>
    <row r="11" spans="1:17">
      <c r="A11" t="s">
        <v>5</v>
      </c>
      <c r="B11" s="8"/>
      <c r="C11" s="10">
        <v>25000</v>
      </c>
      <c r="D11" s="8">
        <v>4008</v>
      </c>
      <c r="E11" s="8">
        <v>-7362</v>
      </c>
      <c r="F11" s="5">
        <f>E11-D11</f>
        <v>-11370</v>
      </c>
      <c r="G11" s="16">
        <v>6000</v>
      </c>
      <c r="H11" s="16">
        <v>2650</v>
      </c>
      <c r="J11" s="8">
        <f>G11+H11</f>
        <v>8650</v>
      </c>
      <c r="K11" s="34">
        <v>3766.25</v>
      </c>
      <c r="L11" s="43">
        <v>-2841.25</v>
      </c>
      <c r="M11" s="8">
        <v>9743</v>
      </c>
      <c r="N11" s="8">
        <v>9743</v>
      </c>
      <c r="O11" s="49">
        <f t="shared" si="0"/>
        <v>0</v>
      </c>
      <c r="P11" s="5"/>
    </row>
    <row r="12" spans="1:17">
      <c r="A12" t="s">
        <v>6</v>
      </c>
      <c r="B12" s="8"/>
      <c r="C12" s="10">
        <v>35028</v>
      </c>
      <c r="D12" s="8">
        <v>33841</v>
      </c>
      <c r="E12" s="8">
        <v>32892</v>
      </c>
      <c r="F12" s="5">
        <f>E12-D12</f>
        <v>-949</v>
      </c>
      <c r="G12" s="16">
        <v>31488</v>
      </c>
      <c r="H12" s="16">
        <v>-795</v>
      </c>
      <c r="I12" s="5">
        <f>G12+H12</f>
        <v>30693</v>
      </c>
      <c r="J12" s="8">
        <f>G12+H12</f>
        <v>30693</v>
      </c>
      <c r="K12" s="34">
        <v>30949.200000000001</v>
      </c>
      <c r="L12" s="43">
        <v>30887.4</v>
      </c>
      <c r="M12" s="8">
        <v>33940.5</v>
      </c>
      <c r="N12" s="8">
        <v>33940.5</v>
      </c>
      <c r="O12" s="49">
        <f t="shared" si="0"/>
        <v>0</v>
      </c>
    </row>
    <row r="13" spans="1:17">
      <c r="A13" t="s">
        <v>7</v>
      </c>
      <c r="B13" s="8"/>
      <c r="C13" s="10">
        <v>22937</v>
      </c>
      <c r="D13" s="8">
        <v>22937</v>
      </c>
      <c r="E13" s="8">
        <v>22937</v>
      </c>
      <c r="F13" s="5"/>
      <c r="G13" s="16">
        <v>22937</v>
      </c>
      <c r="J13" s="8">
        <v>22937</v>
      </c>
      <c r="K13" s="34">
        <v>26756.85</v>
      </c>
      <c r="L13" s="43">
        <v>22946.19</v>
      </c>
      <c r="M13" s="8">
        <v>30754.560000000001</v>
      </c>
      <c r="N13" s="8">
        <v>26935.279999999999</v>
      </c>
      <c r="O13" s="49">
        <f t="shared" si="0"/>
        <v>3819.2800000000025</v>
      </c>
    </row>
    <row r="14" spans="1:17">
      <c r="A14" t="s">
        <v>8</v>
      </c>
      <c r="B14" s="8"/>
      <c r="C14" s="10">
        <v>141923</v>
      </c>
      <c r="D14" s="8">
        <v>194866</v>
      </c>
      <c r="E14" s="8">
        <v>-62609</v>
      </c>
      <c r="F14" s="5">
        <f>E14-D14</f>
        <v>-257475</v>
      </c>
      <c r="G14" s="16">
        <v>16750</v>
      </c>
      <c r="H14" s="16">
        <v>-18073</v>
      </c>
      <c r="I14" s="16">
        <v>-13929</v>
      </c>
      <c r="J14" s="8">
        <f>G14+H14+I14</f>
        <v>-15252</v>
      </c>
      <c r="K14" s="34">
        <v>48878.05</v>
      </c>
      <c r="L14" s="43">
        <v>36943.54</v>
      </c>
      <c r="M14" s="8">
        <v>22921.84</v>
      </c>
      <c r="N14" s="8">
        <v>23068.84</v>
      </c>
      <c r="O14" s="49">
        <f t="shared" si="0"/>
        <v>-147</v>
      </c>
    </row>
    <row r="15" spans="1:17">
      <c r="A15" t="s">
        <v>9</v>
      </c>
      <c r="B15" s="8"/>
      <c r="C15" s="10">
        <v>69283</v>
      </c>
      <c r="D15" s="8">
        <v>65812</v>
      </c>
      <c r="E15" s="8">
        <v>65947</v>
      </c>
      <c r="F15" s="5">
        <f>E15-D15</f>
        <v>135</v>
      </c>
      <c r="G15" s="16">
        <v>62977</v>
      </c>
      <c r="H15" s="16">
        <v>-1591</v>
      </c>
      <c r="J15" s="8">
        <f>G15+H15</f>
        <v>61386</v>
      </c>
      <c r="K15" s="34">
        <v>61898.400000000001</v>
      </c>
      <c r="L15" s="43">
        <v>61774.8</v>
      </c>
      <c r="M15" s="8">
        <v>60327.8</v>
      </c>
      <c r="N15" s="8">
        <v>60327.8</v>
      </c>
      <c r="O15" s="49">
        <f t="shared" si="0"/>
        <v>0</v>
      </c>
    </row>
    <row r="16" spans="1:17">
      <c r="A16" t="s">
        <v>14</v>
      </c>
      <c r="B16" s="8"/>
      <c r="C16" s="10"/>
      <c r="D16" s="8">
        <v>1345</v>
      </c>
      <c r="E16" s="8">
        <v>8253</v>
      </c>
      <c r="F16" s="5">
        <f>E16-D16</f>
        <v>6908</v>
      </c>
      <c r="G16" s="16">
        <v>17880</v>
      </c>
      <c r="J16" s="8">
        <v>17880</v>
      </c>
      <c r="K16" s="34">
        <v>15938.11</v>
      </c>
      <c r="L16" s="43">
        <v>16815</v>
      </c>
      <c r="M16" s="8">
        <v>17614</v>
      </c>
      <c r="N16" s="8">
        <v>17359</v>
      </c>
      <c r="O16" s="49">
        <f t="shared" si="0"/>
        <v>255</v>
      </c>
    </row>
    <row r="17" spans="1:17">
      <c r="A17" t="s">
        <v>24</v>
      </c>
      <c r="B17" s="8"/>
      <c r="C17" s="10"/>
      <c r="D17" s="8">
        <v>-23990</v>
      </c>
      <c r="E17" s="8">
        <v>-74645</v>
      </c>
      <c r="F17" s="5">
        <f>E17-D17</f>
        <v>-50655</v>
      </c>
      <c r="G17">
        <v>-73332</v>
      </c>
      <c r="J17" s="8">
        <v>-73332</v>
      </c>
      <c r="K17" s="34">
        <v>-77086</v>
      </c>
      <c r="L17" s="43">
        <v>-75296</v>
      </c>
      <c r="M17" s="8">
        <v>-73390</v>
      </c>
      <c r="N17" s="8">
        <v>-73390</v>
      </c>
      <c r="O17" s="49">
        <f t="shared" si="0"/>
        <v>0</v>
      </c>
    </row>
    <row r="18" spans="1:17">
      <c r="B18" s="8"/>
      <c r="C18" s="10"/>
      <c r="D18" s="8"/>
      <c r="E18" s="8"/>
      <c r="F18" s="5"/>
      <c r="J18" s="8"/>
      <c r="K18" s="34"/>
      <c r="L18" s="43"/>
      <c r="M18" s="8"/>
      <c r="N18" s="8"/>
      <c r="O18" s="49"/>
      <c r="Q18" s="5"/>
    </row>
    <row r="19" spans="1:17">
      <c r="A19" s="18" t="s">
        <v>43</v>
      </c>
      <c r="B19" s="8">
        <v>71581</v>
      </c>
      <c r="C19" s="10"/>
      <c r="D19" s="8"/>
      <c r="E19" s="8"/>
      <c r="F19" s="5"/>
      <c r="G19" s="5">
        <f>J9+G10+I11+I12+G13+J14+G15+G16+G17</f>
        <v>310313</v>
      </c>
      <c r="J19" s="8"/>
      <c r="K19" s="34"/>
      <c r="L19" s="43"/>
      <c r="M19" s="8"/>
      <c r="N19" s="8"/>
      <c r="O19" s="49"/>
    </row>
    <row r="20" spans="1:17">
      <c r="A20" t="s">
        <v>10</v>
      </c>
      <c r="B20" s="8"/>
      <c r="C20" s="10">
        <v>62107</v>
      </c>
      <c r="D20" s="8">
        <v>62107</v>
      </c>
      <c r="E20" s="8">
        <v>62167</v>
      </c>
      <c r="F20" s="5">
        <f>E20-D20</f>
        <v>60</v>
      </c>
      <c r="G20" s="16">
        <v>62107</v>
      </c>
      <c r="J20" s="8">
        <v>62107</v>
      </c>
      <c r="K20" s="34">
        <v>61479.18</v>
      </c>
      <c r="L20" s="43">
        <v>61479.18</v>
      </c>
      <c r="M20" s="8">
        <v>61479.18</v>
      </c>
      <c r="N20" s="8">
        <v>61479.18</v>
      </c>
      <c r="O20" s="49">
        <f t="shared" si="0"/>
        <v>0</v>
      </c>
    </row>
    <row r="21" spans="1:17">
      <c r="A21" t="s">
        <v>11</v>
      </c>
      <c r="B21" s="8"/>
      <c r="C21" s="10">
        <v>26816</v>
      </c>
      <c r="D21" s="8">
        <v>44880</v>
      </c>
      <c r="E21" s="8">
        <v>39840</v>
      </c>
      <c r="F21" s="5">
        <f>E21-D21</f>
        <v>-5040</v>
      </c>
      <c r="G21" s="16">
        <v>42600</v>
      </c>
      <c r="J21" s="8">
        <v>42600</v>
      </c>
      <c r="K21" s="34">
        <v>39720</v>
      </c>
      <c r="L21" s="43">
        <v>37800</v>
      </c>
      <c r="M21" s="8">
        <v>38760</v>
      </c>
      <c r="N21" s="8">
        <v>39720</v>
      </c>
      <c r="O21" s="49">
        <f t="shared" si="0"/>
        <v>-960</v>
      </c>
    </row>
    <row r="22" spans="1:17">
      <c r="A22" t="s">
        <v>12</v>
      </c>
      <c r="B22" s="8"/>
      <c r="C22" s="10">
        <v>579</v>
      </c>
      <c r="D22" s="8">
        <v>598</v>
      </c>
      <c r="E22" s="8">
        <v>531</v>
      </c>
      <c r="F22" s="5">
        <f>E22-D22</f>
        <v>-67</v>
      </c>
      <c r="G22" s="16">
        <v>568</v>
      </c>
      <c r="J22" s="8">
        <v>568</v>
      </c>
      <c r="K22" s="34">
        <v>529.6</v>
      </c>
      <c r="L22" s="43">
        <v>504</v>
      </c>
      <c r="M22" s="8">
        <v>516.79999999999995</v>
      </c>
      <c r="N22" s="8">
        <v>529.6</v>
      </c>
      <c r="O22" s="49">
        <f t="shared" si="0"/>
        <v>-12.800000000000068</v>
      </c>
    </row>
    <row r="23" spans="1:17">
      <c r="B23" s="8"/>
      <c r="C23" s="10"/>
      <c r="D23" s="8"/>
      <c r="E23" s="8"/>
      <c r="F23" s="5"/>
      <c r="G23" s="16"/>
      <c r="J23" s="8"/>
      <c r="K23" s="34"/>
      <c r="L23" s="43"/>
      <c r="M23" s="8"/>
      <c r="N23" s="8"/>
      <c r="O23" s="49"/>
      <c r="Q23" s="5"/>
    </row>
    <row r="24" spans="1:17">
      <c r="B24" s="8"/>
      <c r="C24" s="10"/>
      <c r="D24" s="8"/>
      <c r="E24" s="8"/>
      <c r="F24" s="5"/>
      <c r="J24" s="8"/>
      <c r="K24" s="34"/>
      <c r="L24" s="43"/>
      <c r="M24" s="8"/>
      <c r="N24" s="8"/>
      <c r="O24" s="49"/>
    </row>
    <row r="25" spans="1:17">
      <c r="A25" t="s">
        <v>37</v>
      </c>
      <c r="B25" s="8"/>
      <c r="C25" s="10"/>
      <c r="D25" s="8"/>
      <c r="E25" s="8"/>
      <c r="F25" s="5"/>
      <c r="J25" s="8"/>
      <c r="K25" s="34">
        <v>731424</v>
      </c>
      <c r="L25" s="43">
        <v>717906</v>
      </c>
      <c r="M25" s="8">
        <v>614596.78</v>
      </c>
      <c r="N25" s="8">
        <v>2108876.8199999998</v>
      </c>
      <c r="O25" s="49">
        <f t="shared" si="0"/>
        <v>-1494280.0399999998</v>
      </c>
    </row>
    <row r="26" spans="1:17">
      <c r="A26" s="65" t="s">
        <v>41</v>
      </c>
      <c r="B26" s="62"/>
      <c r="C26" s="62"/>
      <c r="D26" s="62"/>
      <c r="E26" s="8"/>
      <c r="F26" s="5"/>
      <c r="J26" s="8"/>
      <c r="K26" s="34"/>
      <c r="L26" s="43"/>
      <c r="M26" s="8"/>
      <c r="N26" s="8"/>
      <c r="O26" s="49"/>
    </row>
    <row r="27" spans="1:17">
      <c r="B27" s="8"/>
      <c r="C27" s="10"/>
      <c r="D27" s="8"/>
      <c r="E27" s="8"/>
      <c r="F27" s="5"/>
      <c r="J27" s="8"/>
      <c r="K27" s="34"/>
      <c r="L27" s="43"/>
      <c r="M27" s="8"/>
      <c r="N27" s="8"/>
      <c r="O27" s="49"/>
    </row>
    <row r="28" spans="1:17">
      <c r="A28" s="18" t="s">
        <v>20</v>
      </c>
      <c r="B28" s="8"/>
      <c r="C28" s="10"/>
      <c r="D28" s="8"/>
      <c r="E28" s="8"/>
      <c r="F28" s="5"/>
      <c r="J28" s="8"/>
      <c r="K28" s="34"/>
      <c r="L28" s="43"/>
      <c r="M28" s="8"/>
      <c r="N28" s="8"/>
      <c r="O28" s="49"/>
    </row>
    <row r="29" spans="1:17">
      <c r="B29" s="8"/>
      <c r="C29" s="10"/>
      <c r="D29" s="8"/>
      <c r="E29" s="8"/>
      <c r="F29" s="5"/>
      <c r="J29" s="8"/>
      <c r="K29" s="34"/>
      <c r="L29" s="43"/>
      <c r="M29" s="8"/>
      <c r="N29" s="8"/>
      <c r="O29" s="49"/>
    </row>
    <row r="30" spans="1:17">
      <c r="A30" s="57" t="s">
        <v>15</v>
      </c>
      <c r="B30" s="43">
        <v>186574</v>
      </c>
      <c r="C30" s="44"/>
      <c r="D30" s="43">
        <v>144633</v>
      </c>
      <c r="E30" s="43">
        <v>280666</v>
      </c>
      <c r="F30" s="45">
        <f>E30-D30</f>
        <v>136033</v>
      </c>
      <c r="G30" s="16">
        <v>276990</v>
      </c>
      <c r="H30" s="45"/>
      <c r="I30" s="45"/>
      <c r="J30" s="43">
        <v>276990</v>
      </c>
      <c r="K30" s="16">
        <v>283342.95</v>
      </c>
      <c r="L30" s="43">
        <v>624149.05000000005</v>
      </c>
      <c r="M30" s="43">
        <v>614740.04</v>
      </c>
      <c r="N30" s="43">
        <v>613885</v>
      </c>
      <c r="O30" s="49">
        <f t="shared" si="0"/>
        <v>855.04000000003725</v>
      </c>
    </row>
    <row r="31" spans="1:17">
      <c r="A31" s="42"/>
      <c r="B31" s="43"/>
      <c r="C31" s="44"/>
      <c r="D31" s="43"/>
      <c r="E31" s="43"/>
      <c r="F31" s="45"/>
      <c r="G31" s="16"/>
      <c r="H31" s="45"/>
      <c r="I31" s="45"/>
      <c r="J31" s="43"/>
      <c r="K31" s="16"/>
      <c r="L31" s="52"/>
      <c r="M31" s="43"/>
      <c r="N31" s="43"/>
      <c r="O31" s="49"/>
    </row>
    <row r="32" spans="1:17">
      <c r="A32" s="18" t="s">
        <v>23</v>
      </c>
      <c r="B32" s="8"/>
      <c r="C32" s="10"/>
      <c r="D32" s="8"/>
      <c r="E32" s="8">
        <v>139506</v>
      </c>
      <c r="F32" s="5">
        <f>E32-D32</f>
        <v>139506</v>
      </c>
      <c r="G32" s="16">
        <v>137617</v>
      </c>
      <c r="J32" s="8">
        <v>137617</v>
      </c>
      <c r="K32" s="34">
        <v>134278.07999999999</v>
      </c>
      <c r="L32" s="52">
        <v>137330.22</v>
      </c>
      <c r="M32" s="8">
        <v>137281.29</v>
      </c>
      <c r="N32" s="8">
        <v>137281.29</v>
      </c>
      <c r="O32" s="49">
        <f t="shared" si="0"/>
        <v>0</v>
      </c>
    </row>
    <row r="33" spans="1:15">
      <c r="B33" s="8"/>
      <c r="C33" s="10"/>
      <c r="D33" s="8"/>
      <c r="E33" s="8"/>
      <c r="F33" s="5"/>
      <c r="G33" s="16"/>
      <c r="J33" s="8"/>
      <c r="K33" s="34"/>
      <c r="L33" s="52"/>
      <c r="M33" s="8"/>
      <c r="N33" s="8"/>
      <c r="O33" s="49"/>
    </row>
    <row r="34" spans="1:15" ht="15.75" thickBot="1">
      <c r="A34" s="42" t="s">
        <v>26</v>
      </c>
      <c r="B34" s="43"/>
      <c r="C34" s="12"/>
      <c r="D34" s="12">
        <v>1480</v>
      </c>
      <c r="E34" s="12">
        <v>371</v>
      </c>
      <c r="F34" s="13">
        <f>E34-D34</f>
        <v>-1109</v>
      </c>
      <c r="J34" s="12">
        <v>-599</v>
      </c>
      <c r="K34" s="46">
        <f>SUM(1758297.4-1758050)</f>
        <v>247.39999999990687</v>
      </c>
      <c r="L34" s="47">
        <v>-3652.11</v>
      </c>
      <c r="M34" s="47">
        <v>2618.35</v>
      </c>
      <c r="N34" s="47">
        <v>1900.55</v>
      </c>
      <c r="O34" s="63">
        <f t="shared" si="0"/>
        <v>717.8</v>
      </c>
    </row>
    <row r="35" spans="1:15" ht="15.75" thickTop="1">
      <c r="A35" t="s">
        <v>17</v>
      </c>
      <c r="B35" s="59">
        <f>SUM(B4:B32)</f>
        <v>2517706.88</v>
      </c>
      <c r="C35" s="9">
        <v>825890</v>
      </c>
      <c r="D35" s="9">
        <f>SUM(D5:D34)</f>
        <v>997198</v>
      </c>
      <c r="E35" s="9">
        <f>SUM(E5:E34)</f>
        <v>966917</v>
      </c>
      <c r="F35" s="9">
        <f t="shared" ref="F35:I35" si="1">SUM(F5:F34)</f>
        <v>-30281</v>
      </c>
      <c r="G35" s="9">
        <f t="shared" si="1"/>
        <v>1552762</v>
      </c>
      <c r="H35" s="9">
        <f t="shared" si="1"/>
        <v>-17151</v>
      </c>
      <c r="I35" s="17">
        <f t="shared" si="1"/>
        <v>16171</v>
      </c>
      <c r="J35" s="9">
        <f t="shared" ref="J35:O35" si="2">SUM(J5:J34)</f>
        <v>1024346</v>
      </c>
      <c r="K35" s="17">
        <f t="shared" si="2"/>
        <v>1758297.49</v>
      </c>
      <c r="L35" s="53">
        <f t="shared" si="2"/>
        <v>2075808.71</v>
      </c>
      <c r="M35" s="9">
        <f t="shared" si="2"/>
        <v>2025150.7700000005</v>
      </c>
      <c r="N35" s="9">
        <f t="shared" si="2"/>
        <v>3515076.3499999996</v>
      </c>
      <c r="O35" s="26">
        <f t="shared" si="2"/>
        <v>-1489925.5799999996</v>
      </c>
    </row>
    <row r="36" spans="1:15">
      <c r="B36" s="5"/>
    </row>
    <row r="37" spans="1:15">
      <c r="B37" s="5"/>
    </row>
    <row r="38" spans="1:15">
      <c r="B38" s="5"/>
    </row>
    <row r="39" spans="1:15">
      <c r="B39" s="5"/>
      <c r="E39" s="5"/>
    </row>
    <row r="40" spans="1:15">
      <c r="B40" s="5"/>
    </row>
    <row r="41" spans="1:15">
      <c r="B41" s="5"/>
      <c r="D41" s="5"/>
    </row>
    <row r="42" spans="1:15">
      <c r="B42" s="56"/>
    </row>
    <row r="43" spans="1:15">
      <c r="B43" s="56"/>
    </row>
  </sheetData>
  <printOptions gridLines="1"/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workbookViewId="0">
      <selection activeCell="K2" sqref="K2"/>
    </sheetView>
  </sheetViews>
  <sheetFormatPr defaultRowHeight="15"/>
  <cols>
    <col min="1" max="1" width="22" customWidth="1"/>
    <col min="2" max="2" width="11.85546875" customWidth="1"/>
    <col min="3" max="3" width="0.42578125" customWidth="1"/>
    <col min="4" max="4" width="11.85546875" hidden="1" customWidth="1"/>
    <col min="5" max="6" width="11.85546875" style="5" hidden="1" customWidth="1"/>
    <col min="7" max="7" width="11.85546875" style="5" customWidth="1"/>
    <col min="8" max="8" width="10.5703125" style="18" customWidth="1"/>
  </cols>
  <sheetData>
    <row r="1" spans="1:9" ht="23.25">
      <c r="A1" t="s">
        <v>35</v>
      </c>
      <c r="B1" s="60" t="s">
        <v>30</v>
      </c>
      <c r="C1" s="60"/>
      <c r="D1" s="60"/>
      <c r="E1" s="60"/>
      <c r="F1" s="60"/>
      <c r="G1" s="60"/>
      <c r="H1" s="60"/>
    </row>
    <row r="2" spans="1:9" ht="15.75" thickBot="1"/>
    <row r="3" spans="1:9">
      <c r="A3" t="s">
        <v>21</v>
      </c>
      <c r="B3" s="11" t="s">
        <v>22</v>
      </c>
      <c r="D3" t="s">
        <v>28</v>
      </c>
      <c r="G3" s="29" t="s">
        <v>28</v>
      </c>
    </row>
    <row r="4" spans="1:9">
      <c r="A4" t="s">
        <v>25</v>
      </c>
      <c r="B4" s="24">
        <v>2011</v>
      </c>
      <c r="C4" s="21" t="s">
        <v>27</v>
      </c>
      <c r="D4" s="22">
        <v>2012</v>
      </c>
      <c r="E4" s="23"/>
      <c r="F4" s="23"/>
      <c r="G4" s="30">
        <v>2012</v>
      </c>
      <c r="H4" s="25" t="s">
        <v>29</v>
      </c>
    </row>
    <row r="5" spans="1:9">
      <c r="B5" s="7"/>
      <c r="G5" s="31"/>
    </row>
    <row r="6" spans="1:9">
      <c r="A6" t="s">
        <v>0</v>
      </c>
      <c r="B6" s="8">
        <v>160788</v>
      </c>
      <c r="C6" s="5" t="e">
        <f>B6-#REF!</f>
        <v>#REF!</v>
      </c>
      <c r="D6" s="16">
        <v>161928</v>
      </c>
      <c r="E6" s="5">
        <v>-1753</v>
      </c>
      <c r="F6" s="5">
        <v>-783</v>
      </c>
      <c r="G6" s="31">
        <v>159292</v>
      </c>
      <c r="H6" s="19">
        <f>G6-B6</f>
        <v>-1496</v>
      </c>
      <c r="I6" t="s">
        <v>31</v>
      </c>
    </row>
    <row r="7" spans="1:9" ht="15.75" thickBot="1">
      <c r="A7" t="s">
        <v>1</v>
      </c>
      <c r="B7" s="8">
        <v>28399</v>
      </c>
      <c r="C7" s="5" t="e">
        <f>B7-#REF!</f>
        <v>#REF!</v>
      </c>
      <c r="D7" s="16">
        <v>27930</v>
      </c>
      <c r="E7" s="5">
        <v>-323</v>
      </c>
      <c r="F7" s="5">
        <v>-138</v>
      </c>
      <c r="G7" s="31">
        <v>28399</v>
      </c>
      <c r="H7" s="19">
        <f t="shared" ref="H7:H26" si="0">G7-B7</f>
        <v>0</v>
      </c>
      <c r="I7" t="s">
        <v>31</v>
      </c>
    </row>
    <row r="8" spans="1:9" ht="15.75" thickBot="1">
      <c r="B8" s="8"/>
      <c r="C8" s="5"/>
      <c r="D8" s="5">
        <f>D7+D6</f>
        <v>189858</v>
      </c>
      <c r="G8" s="28"/>
      <c r="H8" s="19"/>
    </row>
    <row r="9" spans="1:9">
      <c r="A9" t="s">
        <v>3</v>
      </c>
      <c r="B9" s="8">
        <v>231065</v>
      </c>
      <c r="C9" s="5" t="e">
        <f>B9-#REF!</f>
        <v>#REF!</v>
      </c>
      <c r="D9" s="16">
        <v>224211</v>
      </c>
      <c r="E9" s="16">
        <v>658</v>
      </c>
      <c r="F9" s="16">
        <v>-593</v>
      </c>
      <c r="G9" s="31">
        <f>D9+E9+F9</f>
        <v>224276</v>
      </c>
      <c r="H9" s="19">
        <f t="shared" si="0"/>
        <v>-6789</v>
      </c>
    </row>
    <row r="10" spans="1:9">
      <c r="A10" t="s">
        <v>4</v>
      </c>
      <c r="B10" s="8">
        <v>38171</v>
      </c>
      <c r="C10" s="5" t="e">
        <f>B10-#REF!</f>
        <v>#REF!</v>
      </c>
      <c r="D10" s="16">
        <v>40134</v>
      </c>
      <c r="G10" s="31">
        <v>40134</v>
      </c>
      <c r="H10" s="19">
        <f t="shared" si="0"/>
        <v>1963</v>
      </c>
    </row>
    <row r="11" spans="1:9">
      <c r="A11" t="s">
        <v>33</v>
      </c>
      <c r="B11" s="8">
        <v>-7362</v>
      </c>
      <c r="C11" s="5" t="e">
        <f>B11-#REF!</f>
        <v>#REF!</v>
      </c>
      <c r="D11" s="16">
        <v>6000</v>
      </c>
      <c r="E11" s="16">
        <v>2650</v>
      </c>
      <c r="G11" s="31">
        <f>D11+E11</f>
        <v>8650</v>
      </c>
      <c r="H11" s="19">
        <f t="shared" si="0"/>
        <v>16012</v>
      </c>
    </row>
    <row r="12" spans="1:9">
      <c r="A12" t="s">
        <v>6</v>
      </c>
      <c r="B12" s="8">
        <v>32892</v>
      </c>
      <c r="C12" s="5" t="e">
        <f>B12-#REF!</f>
        <v>#REF!</v>
      </c>
      <c r="D12" s="16">
        <v>31488</v>
      </c>
      <c r="E12" s="16">
        <v>-795</v>
      </c>
      <c r="F12" s="5">
        <f>D12+E12</f>
        <v>30693</v>
      </c>
      <c r="G12" s="31">
        <f>D12+E12</f>
        <v>30693</v>
      </c>
      <c r="H12" s="19">
        <f t="shared" si="0"/>
        <v>-2199</v>
      </c>
    </row>
    <row r="13" spans="1:9">
      <c r="A13" t="s">
        <v>7</v>
      </c>
      <c r="B13" s="8">
        <v>22937</v>
      </c>
      <c r="C13" s="5"/>
      <c r="D13" s="16">
        <v>22937</v>
      </c>
      <c r="G13" s="31">
        <v>22937</v>
      </c>
      <c r="H13" s="19">
        <f t="shared" si="0"/>
        <v>0</v>
      </c>
    </row>
    <row r="14" spans="1:9">
      <c r="A14" t="s">
        <v>8</v>
      </c>
      <c r="B14" s="8">
        <v>-62609</v>
      </c>
      <c r="C14" s="5" t="e">
        <f>B14-#REF!</f>
        <v>#REF!</v>
      </c>
      <c r="D14" s="16">
        <v>16750</v>
      </c>
      <c r="E14" s="16">
        <v>-18073</v>
      </c>
      <c r="F14" s="16">
        <v>-13929</v>
      </c>
      <c r="G14" s="31">
        <f>D14+E14+F14</f>
        <v>-15252</v>
      </c>
      <c r="H14" s="19">
        <f t="shared" si="0"/>
        <v>47357</v>
      </c>
    </row>
    <row r="15" spans="1:9">
      <c r="A15" t="s">
        <v>34</v>
      </c>
      <c r="B15" s="8">
        <v>65947</v>
      </c>
      <c r="C15" s="5" t="e">
        <f>B15-#REF!</f>
        <v>#REF!</v>
      </c>
      <c r="D15" s="16">
        <v>62107</v>
      </c>
      <c r="E15" s="16">
        <v>-1591</v>
      </c>
      <c r="G15" s="31">
        <f>D15+E15</f>
        <v>60516</v>
      </c>
      <c r="H15" s="19">
        <f t="shared" si="0"/>
        <v>-5431</v>
      </c>
    </row>
    <row r="16" spans="1:9">
      <c r="A16" t="s">
        <v>14</v>
      </c>
      <c r="B16" s="8">
        <v>8253</v>
      </c>
      <c r="C16" s="5" t="e">
        <f>B16-#REF!</f>
        <v>#REF!</v>
      </c>
      <c r="D16" s="16">
        <v>17880</v>
      </c>
      <c r="G16" s="31">
        <v>17880</v>
      </c>
      <c r="H16" s="19">
        <f t="shared" si="0"/>
        <v>9627</v>
      </c>
    </row>
    <row r="17" spans="1:8" ht="15.75" thickBot="1">
      <c r="A17" t="s">
        <v>24</v>
      </c>
      <c r="B17" s="8">
        <v>-74645</v>
      </c>
      <c r="C17" s="5" t="e">
        <f>B17-#REF!</f>
        <v>#REF!</v>
      </c>
      <c r="D17">
        <v>-73332</v>
      </c>
      <c r="G17" s="31">
        <v>-73332</v>
      </c>
      <c r="H17" s="19">
        <f t="shared" si="0"/>
        <v>1313</v>
      </c>
    </row>
    <row r="18" spans="1:8" ht="15.75" thickBot="1">
      <c r="B18" s="8"/>
      <c r="C18" s="5"/>
      <c r="D18" s="5">
        <f>G9+D10+F11+F12+D13+G14+D15+D16+D17</f>
        <v>309443</v>
      </c>
      <c r="E18" s="5">
        <f>H9+E10+G11+G12+E13+H14+E15+E16+E17</f>
        <v>78320</v>
      </c>
      <c r="F18" s="5">
        <f t="shared" ref="F18" si="1">I9+F10+H11+H12+F13+I14+F15+F16+F17</f>
        <v>13813</v>
      </c>
      <c r="G18" s="28"/>
      <c r="H18" s="19"/>
    </row>
    <row r="19" spans="1:8">
      <c r="A19" t="s">
        <v>10</v>
      </c>
      <c r="B19" s="8">
        <v>62167</v>
      </c>
      <c r="C19" s="5" t="e">
        <f>B19-#REF!</f>
        <v>#REF!</v>
      </c>
      <c r="D19" s="16">
        <v>62107</v>
      </c>
      <c r="G19" s="31">
        <v>62107</v>
      </c>
      <c r="H19" s="19">
        <f t="shared" si="0"/>
        <v>-60</v>
      </c>
    </row>
    <row r="20" spans="1:8">
      <c r="A20" t="s">
        <v>11</v>
      </c>
      <c r="B20" s="8">
        <v>39840</v>
      </c>
      <c r="C20" s="5" t="e">
        <f>B20-#REF!</f>
        <v>#REF!</v>
      </c>
      <c r="D20" s="16">
        <v>42600</v>
      </c>
      <c r="E20" s="5">
        <v>240</v>
      </c>
      <c r="G20" s="31">
        <v>42600</v>
      </c>
      <c r="H20" s="19">
        <f t="shared" si="0"/>
        <v>2760</v>
      </c>
    </row>
    <row r="21" spans="1:8" ht="15.75" thickBot="1">
      <c r="A21" t="s">
        <v>12</v>
      </c>
      <c r="B21" s="8">
        <v>531</v>
      </c>
      <c r="C21" s="5" t="e">
        <f>B21-#REF!</f>
        <v>#REF!</v>
      </c>
      <c r="D21" s="16">
        <v>568</v>
      </c>
      <c r="G21" s="31">
        <v>568</v>
      </c>
      <c r="H21" s="19">
        <f t="shared" si="0"/>
        <v>37</v>
      </c>
    </row>
    <row r="22" spans="1:8" ht="15.75" thickBot="1">
      <c r="B22" s="8"/>
      <c r="C22" s="5"/>
      <c r="G22" s="28"/>
      <c r="H22" s="19"/>
    </row>
    <row r="23" spans="1:8">
      <c r="A23" t="s">
        <v>20</v>
      </c>
      <c r="B23" s="8"/>
      <c r="C23" s="5"/>
      <c r="G23" s="31"/>
      <c r="H23" s="19"/>
    </row>
    <row r="24" spans="1:8">
      <c r="A24" t="s">
        <v>15</v>
      </c>
      <c r="B24" s="8">
        <v>280666</v>
      </c>
      <c r="C24" s="5" t="e">
        <f>B24-#REF!</f>
        <v>#REF!</v>
      </c>
      <c r="D24" s="16">
        <v>276990</v>
      </c>
      <c r="G24" s="31">
        <v>276990</v>
      </c>
      <c r="H24" s="19">
        <f t="shared" si="0"/>
        <v>-3676</v>
      </c>
    </row>
    <row r="25" spans="1:8">
      <c r="A25" t="s">
        <v>23</v>
      </c>
      <c r="B25" s="8">
        <v>139506</v>
      </c>
      <c r="C25" s="5" t="e">
        <f>B25-#REF!</f>
        <v>#REF!</v>
      </c>
      <c r="D25" s="16">
        <v>137617</v>
      </c>
      <c r="G25" s="31">
        <v>137617</v>
      </c>
      <c r="H25" s="19">
        <f t="shared" si="0"/>
        <v>-1889</v>
      </c>
    </row>
    <row r="26" spans="1:8" ht="15.75" thickBot="1">
      <c r="A26" t="s">
        <v>26</v>
      </c>
      <c r="B26" s="12">
        <v>371</v>
      </c>
      <c r="C26" s="13" t="e">
        <f>B26-#REF!</f>
        <v>#REF!</v>
      </c>
      <c r="G26" s="32">
        <v>6216</v>
      </c>
      <c r="H26" s="19">
        <f t="shared" si="0"/>
        <v>5845</v>
      </c>
    </row>
    <row r="27" spans="1:8" ht="16.5" thickTop="1" thickBot="1">
      <c r="A27" t="s">
        <v>17</v>
      </c>
      <c r="B27" s="26">
        <f>SUM(B6:B26)</f>
        <v>966917</v>
      </c>
      <c r="C27" s="26" t="e">
        <f t="shared" ref="C27:F27" si="2">SUM(C6:C26)</f>
        <v>#REF!</v>
      </c>
      <c r="D27" s="26">
        <f t="shared" si="2"/>
        <v>1557216</v>
      </c>
      <c r="E27" s="26">
        <f t="shared" si="2"/>
        <v>59333</v>
      </c>
      <c r="F27" s="27">
        <f t="shared" si="2"/>
        <v>29063</v>
      </c>
      <c r="G27" s="33">
        <f>SUM(G6:G26)-G8-G18-G22</f>
        <v>1030291</v>
      </c>
      <c r="H27" s="19">
        <f>SUM(H6:H26)</f>
        <v>63374</v>
      </c>
    </row>
    <row r="29" spans="1:8">
      <c r="A29" s="20" t="s">
        <v>32</v>
      </c>
    </row>
    <row r="31" spans="1:8">
      <c r="B31" s="5"/>
    </row>
    <row r="32" spans="1:8">
      <c r="G32" s="5">
        <f>G27-1030291</f>
        <v>0</v>
      </c>
    </row>
  </sheetData>
  <mergeCells count="1">
    <mergeCell ref="B1:H1"/>
  </mergeCells>
  <printOptions gridLine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Final </vt:lpstr>
      <vt:lpstr>Sheet3</vt:lpstr>
    </vt:vector>
  </TitlesOfParts>
  <Company>Pelican Rapids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</dc:creator>
  <cp:lastModifiedBy>Pelican Rapids ISD #548</cp:lastModifiedBy>
  <cp:lastPrinted>2013-12-16T19:35:56Z</cp:lastPrinted>
  <dcterms:created xsi:type="dcterms:W3CDTF">2008-09-23T14:07:42Z</dcterms:created>
  <dcterms:modified xsi:type="dcterms:W3CDTF">2013-12-16T19:36:01Z</dcterms:modified>
</cp:coreProperties>
</file>