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file-02\StaffData$\swinjum\My Documents\Budget FY16\"/>
    </mc:Choice>
  </mc:AlternateContent>
  <bookViews>
    <workbookView xWindow="0" yWindow="0" windowWidth="25200" windowHeight="11985"/>
  </bookViews>
  <sheets>
    <sheet name="Budget Summary" sheetId="1" r:id="rId1"/>
    <sheet name="Budget Detail"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6" i="2" l="1"/>
  <c r="E55" i="2"/>
  <c r="D52" i="2"/>
  <c r="F47" i="2"/>
  <c r="E47" i="2"/>
  <c r="F45" i="2"/>
  <c r="E45" i="2"/>
  <c r="F43" i="2"/>
  <c r="E43" i="2"/>
  <c r="F42" i="2"/>
  <c r="E42" i="2"/>
  <c r="F40" i="2"/>
  <c r="E40" i="2"/>
  <c r="B40" i="2"/>
  <c r="E37" i="2"/>
  <c r="D37" i="2"/>
  <c r="C37" i="2"/>
  <c r="F37" i="2" s="1"/>
  <c r="F35" i="2"/>
  <c r="E35" i="2"/>
  <c r="F34" i="2"/>
  <c r="E34" i="2"/>
  <c r="F33" i="2"/>
  <c r="E33" i="2"/>
  <c r="C30" i="2"/>
  <c r="C52" i="2" s="1"/>
  <c r="E52" i="2" s="1"/>
  <c r="B30" i="2"/>
  <c r="F29" i="2"/>
  <c r="F30" i="2" s="1"/>
  <c r="E29" i="2"/>
  <c r="F28" i="2"/>
  <c r="E28" i="2"/>
  <c r="E30" i="2" s="1"/>
  <c r="E25" i="2"/>
  <c r="F21" i="2"/>
  <c r="E21" i="2"/>
  <c r="D19" i="2"/>
  <c r="D23" i="2" s="1"/>
  <c r="C19" i="2"/>
  <c r="C23" i="2" s="1"/>
  <c r="B19" i="2"/>
  <c r="B25" i="2" s="1"/>
  <c r="F25" i="2" s="1"/>
  <c r="F18" i="2"/>
  <c r="E18" i="2"/>
  <c r="F17" i="2"/>
  <c r="E17" i="2"/>
  <c r="F16" i="2"/>
  <c r="E16" i="2"/>
  <c r="F14" i="2"/>
  <c r="E14" i="2"/>
  <c r="F10" i="2"/>
  <c r="E10" i="2"/>
  <c r="F9" i="2"/>
  <c r="F19" i="2" s="1"/>
  <c r="E9" i="2"/>
  <c r="E19" i="2" s="1"/>
  <c r="F6" i="2"/>
  <c r="E6" i="2"/>
  <c r="E30" i="1"/>
  <c r="E29" i="1"/>
  <c r="B26" i="1"/>
  <c r="F21" i="1"/>
  <c r="E21" i="1"/>
  <c r="F19" i="1"/>
  <c r="E19" i="1"/>
  <c r="F16" i="1"/>
  <c r="E16" i="1"/>
  <c r="F14" i="1"/>
  <c r="E14" i="1"/>
  <c r="F12" i="1"/>
  <c r="E12" i="1"/>
  <c r="D10" i="1"/>
  <c r="D26" i="1" s="1"/>
  <c r="C10" i="1"/>
  <c r="C26" i="1" s="1"/>
  <c r="E26" i="1" s="1"/>
  <c r="B10" i="1"/>
  <c r="F10" i="1" s="1"/>
  <c r="F9" i="1"/>
  <c r="E9" i="1"/>
  <c r="F8" i="1"/>
  <c r="E8" i="1"/>
  <c r="F7" i="1"/>
  <c r="F6" i="1"/>
  <c r="E23" i="2" l="1"/>
  <c r="F23" i="2"/>
  <c r="B52" i="2"/>
  <c r="F52" i="2" s="1"/>
  <c r="F26" i="1"/>
  <c r="E10" i="1"/>
</calcChain>
</file>

<file path=xl/sharedStrings.xml><?xml version="1.0" encoding="utf-8"?>
<sst xmlns="http://schemas.openxmlformats.org/spreadsheetml/2006/main" count="90" uniqueCount="60">
  <si>
    <t>PELICAN RAPIDS ISD #548</t>
  </si>
  <si>
    <t xml:space="preserve"> BUDGET 2015-2016</t>
  </si>
  <si>
    <t>Proposed 12/21/2015</t>
  </si>
  <si>
    <t>Audited</t>
  </si>
  <si>
    <t>12/21/15 Projected</t>
  </si>
  <si>
    <t>Revenues vs</t>
  </si>
  <si>
    <t xml:space="preserve">Projected </t>
  </si>
  <si>
    <t>Fund Balance</t>
  </si>
  <si>
    <t>Revenues</t>
  </si>
  <si>
    <t>Expenditures</t>
  </si>
  <si>
    <t>Fund Balances</t>
  </si>
  <si>
    <t>June 30, 2015</t>
  </si>
  <si>
    <t>15-16</t>
  </si>
  <si>
    <t>June 30, 2016</t>
  </si>
  <si>
    <t>Nonspendable</t>
  </si>
  <si>
    <t>Assigned-Flooring</t>
  </si>
  <si>
    <t>Reserved, Restricted</t>
  </si>
  <si>
    <t>Unreserved, Undesignated</t>
  </si>
  <si>
    <t>Total General Fund 1</t>
  </si>
  <si>
    <t>Food Service 2</t>
  </si>
  <si>
    <t>Total Community Service Fund 4</t>
  </si>
  <si>
    <t>Captial Projects-Restricted</t>
  </si>
  <si>
    <t>Debt Service Fund</t>
  </si>
  <si>
    <t>Trust Fund</t>
  </si>
  <si>
    <t>Total Fund Balance</t>
  </si>
  <si>
    <t>Beginning Balance</t>
  </si>
  <si>
    <t>Revenue</t>
  </si>
  <si>
    <t>Expenses</t>
  </si>
  <si>
    <t>Ending Fund Balance</t>
  </si>
  <si>
    <t>OPEB-Fund 45-Trust</t>
  </si>
  <si>
    <t>OPEB-Fund 47-Debt Service</t>
  </si>
  <si>
    <t>**Variable factors</t>
  </si>
  <si>
    <t>*Special Ed Revenue is typically updated throughout the year based on expenses and student needs/the same holds true with expenses</t>
  </si>
  <si>
    <t>*Primary Revenue is based on estimated ADM/Student Enrollment, this number can vary up or down throughout the year, therefore directly affecting revenue</t>
  </si>
  <si>
    <t>*The budget is a guide for the coordination of revenues and expenditures based on the available information at the time it was created. Variables and unknows can cause differences in the outcomes of the projections</t>
  </si>
  <si>
    <t>Proposed Budget</t>
  </si>
  <si>
    <t>General Fund</t>
  </si>
  <si>
    <t>Restricted</t>
  </si>
  <si>
    <t>FIN 385                           Deferred Maintenance</t>
  </si>
  <si>
    <t>PRO 850                                      Health &amp; Safety</t>
  </si>
  <si>
    <t>FIN 302                Operating Capital-Operations</t>
  </si>
  <si>
    <t>FIN 342                                            Safe Schools</t>
  </si>
  <si>
    <t>FIN 319                                           Peer Review</t>
  </si>
  <si>
    <t>FIN 305/303     Alternative Learning (ALP/ALC)</t>
  </si>
  <si>
    <t>sub total -restricted funds</t>
  </si>
  <si>
    <t>Assigned-for floor repair</t>
  </si>
  <si>
    <t>Unreserved, Unassigned</t>
  </si>
  <si>
    <t>Total General Fund</t>
  </si>
  <si>
    <t>Food Service</t>
  </si>
  <si>
    <t>Food Service-Restricted</t>
  </si>
  <si>
    <t xml:space="preserve">Food Service-Nonspendable </t>
  </si>
  <si>
    <t>Total Food Service</t>
  </si>
  <si>
    <t>Communitiy Service</t>
  </si>
  <si>
    <t>431                                     Community Education</t>
  </si>
  <si>
    <t>432                                                            E.C.F.E.</t>
  </si>
  <si>
    <t>444                                         School Readiness</t>
  </si>
  <si>
    <t>464  Restricted Fund Balance</t>
  </si>
  <si>
    <t>Total Community Service Fund</t>
  </si>
  <si>
    <t>464 Captial Projects-Reserved</t>
  </si>
  <si>
    <t>409 Capital Projects-Alt Facilities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</si>
</sst>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11" x14ac:knownFonts="1">
    <font>
      <sz val="11"/>
      <color theme="1"/>
      <name val="Calibri"/>
      <family val="2"/>
      <scheme val="minor"/>
    </font>
    <font>
      <sz val="11"/>
      <color theme="1"/>
      <name val="Calibri"/>
      <family val="2"/>
      <scheme val="minor"/>
    </font>
    <font>
      <sz val="14"/>
      <name val="Arial Black"/>
      <family val="2"/>
    </font>
    <font>
      <i/>
      <sz val="14"/>
      <name val="Arial Black"/>
      <family val="2"/>
    </font>
    <font>
      <b/>
      <sz val="12"/>
      <name val="Arial"/>
      <family val="2"/>
    </font>
    <font>
      <sz val="12"/>
      <name val="Arial"/>
      <family val="2"/>
    </font>
    <font>
      <i/>
      <sz val="12"/>
      <name val="Arial"/>
      <family val="2"/>
    </font>
    <font>
      <b/>
      <i/>
      <sz val="12"/>
      <name val="Arial"/>
      <family val="2"/>
    </font>
    <font>
      <b/>
      <sz val="10"/>
      <name val="Arial"/>
      <family val="2"/>
    </font>
    <font>
      <sz val="10"/>
      <name val="Arial"/>
      <family val="2"/>
    </font>
    <font>
      <u/>
      <sz val="12"/>
      <name val="Arial"/>
      <family val="2"/>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68">
    <xf numFmtId="0" fontId="0" fillId="0" borderId="0" xfId="0"/>
    <xf numFmtId="164" fontId="2" fillId="0" borderId="0" xfId="0" applyNumberFormat="1" applyFont="1"/>
    <xf numFmtId="44" fontId="2" fillId="0" borderId="0" xfId="1" applyFont="1"/>
    <xf numFmtId="44" fontId="3" fillId="0" borderId="0" xfId="1" applyFont="1"/>
    <xf numFmtId="164" fontId="4" fillId="0" borderId="0" xfId="0" applyNumberFormat="1" applyFont="1"/>
    <xf numFmtId="44" fontId="5" fillId="0" borderId="0" xfId="1" applyFont="1"/>
    <xf numFmtId="44" fontId="5" fillId="0" borderId="0" xfId="1" applyFont="1" applyAlignment="1">
      <alignment horizontal="center"/>
    </xf>
    <xf numFmtId="44" fontId="6" fillId="0" borderId="0" xfId="1" applyFont="1"/>
    <xf numFmtId="164" fontId="5" fillId="0" borderId="0" xfId="0" applyNumberFormat="1" applyFont="1" applyFill="1" applyAlignment="1">
      <alignment horizontal="center"/>
    </xf>
    <xf numFmtId="164" fontId="5" fillId="0" borderId="0" xfId="0" applyNumberFormat="1" applyFont="1" applyFill="1"/>
    <xf numFmtId="164" fontId="6" fillId="0" borderId="0" xfId="0" applyNumberFormat="1" applyFont="1" applyAlignment="1">
      <alignment horizontal="center"/>
    </xf>
    <xf numFmtId="164" fontId="5" fillId="0" borderId="0" xfId="0" applyNumberFormat="1" applyFont="1" applyAlignment="1">
      <alignment horizontal="center"/>
    </xf>
    <xf numFmtId="164" fontId="5" fillId="0" borderId="0" xfId="0" applyNumberFormat="1" applyFont="1"/>
    <xf numFmtId="49" fontId="5" fillId="0" borderId="0" xfId="0" applyNumberFormat="1" applyFont="1" applyFill="1" applyAlignment="1">
      <alignment horizontal="center"/>
    </xf>
    <xf numFmtId="49" fontId="5" fillId="0" borderId="0" xfId="0" applyNumberFormat="1" applyFont="1" applyAlignment="1">
      <alignment horizontal="center"/>
    </xf>
    <xf numFmtId="164" fontId="5" fillId="0" borderId="1" xfId="0" applyNumberFormat="1" applyFont="1" applyBorder="1"/>
    <xf numFmtId="44" fontId="5" fillId="0" borderId="1" xfId="1" applyFont="1" applyFill="1" applyBorder="1" applyAlignment="1">
      <alignment horizontal="center"/>
    </xf>
    <xf numFmtId="44" fontId="5" fillId="0" borderId="1" xfId="1" applyFont="1" applyBorder="1" applyAlignment="1">
      <alignment horizontal="center"/>
    </xf>
    <xf numFmtId="44" fontId="5" fillId="0" borderId="2" xfId="1" applyFont="1" applyBorder="1"/>
    <xf numFmtId="164" fontId="5" fillId="0" borderId="3" xfId="0" applyNumberFormat="1" applyFont="1" applyBorder="1"/>
    <xf numFmtId="44" fontId="5" fillId="0" borderId="1" xfId="1" applyFont="1" applyFill="1" applyBorder="1"/>
    <xf numFmtId="44" fontId="5" fillId="0" borderId="1" xfId="1" applyFont="1" applyBorder="1"/>
    <xf numFmtId="44" fontId="6" fillId="0" borderId="1" xfId="1" applyFont="1" applyBorder="1"/>
    <xf numFmtId="164" fontId="5" fillId="2" borderId="4" xfId="0" applyNumberFormat="1" applyFont="1" applyFill="1" applyBorder="1" applyAlignment="1">
      <alignment horizontal="left"/>
    </xf>
    <xf numFmtId="44" fontId="5" fillId="0" borderId="4" xfId="1" applyFont="1" applyFill="1" applyBorder="1"/>
    <xf numFmtId="44" fontId="5" fillId="0" borderId="4" xfId="1" applyFont="1" applyBorder="1"/>
    <xf numFmtId="44" fontId="6" fillId="0" borderId="4" xfId="1" applyFont="1" applyBorder="1"/>
    <xf numFmtId="164" fontId="4" fillId="2" borderId="5" xfId="0" applyNumberFormat="1" applyFont="1" applyFill="1" applyBorder="1"/>
    <xf numFmtId="44" fontId="4" fillId="0" borderId="5" xfId="1" applyFont="1" applyFill="1" applyBorder="1"/>
    <xf numFmtId="44" fontId="7" fillId="2" borderId="5" xfId="1" applyFont="1" applyFill="1" applyBorder="1"/>
    <xf numFmtId="44" fontId="4" fillId="2" borderId="5" xfId="1" applyFont="1" applyFill="1" applyBorder="1"/>
    <xf numFmtId="164" fontId="5" fillId="0" borderId="5" xfId="0" applyNumberFormat="1" applyFont="1" applyBorder="1" applyAlignment="1">
      <alignment horizontal="right"/>
    </xf>
    <xf numFmtId="44" fontId="5" fillId="0" borderId="5" xfId="1" applyFont="1" applyBorder="1"/>
    <xf numFmtId="44" fontId="6" fillId="2" borderId="5" xfId="1" applyFont="1" applyFill="1" applyBorder="1"/>
    <xf numFmtId="164" fontId="4" fillId="0" borderId="5" xfId="0" applyNumberFormat="1" applyFont="1" applyBorder="1"/>
    <xf numFmtId="44" fontId="7" fillId="0" borderId="5" xfId="1" applyFont="1" applyBorder="1"/>
    <xf numFmtId="44" fontId="4" fillId="0" borderId="5" xfId="1" applyFont="1" applyBorder="1"/>
    <xf numFmtId="164" fontId="5" fillId="0" borderId="5" xfId="0" applyNumberFormat="1" applyFont="1" applyBorder="1"/>
    <xf numFmtId="44" fontId="6" fillId="0" borderId="5" xfId="1" applyFont="1" applyBorder="1"/>
    <xf numFmtId="164" fontId="4" fillId="0" borderId="5" xfId="0" applyNumberFormat="1" applyFont="1" applyFill="1" applyBorder="1"/>
    <xf numFmtId="44" fontId="7" fillId="0" borderId="5" xfId="1" applyFont="1" applyFill="1" applyBorder="1"/>
    <xf numFmtId="44" fontId="5" fillId="0" borderId="0" xfId="1" applyFont="1" applyBorder="1"/>
    <xf numFmtId="164" fontId="4" fillId="0" borderId="0" xfId="0" applyNumberFormat="1" applyFont="1" applyFill="1"/>
    <xf numFmtId="164" fontId="7" fillId="0" borderId="0" xfId="0" applyNumberFormat="1" applyFont="1"/>
    <xf numFmtId="164" fontId="8" fillId="0" borderId="1" xfId="0" applyNumberFormat="1" applyFont="1" applyBorder="1"/>
    <xf numFmtId="164" fontId="9" fillId="0" borderId="1" xfId="0" applyNumberFormat="1" applyFont="1" applyBorder="1" applyAlignment="1">
      <alignment wrapText="1"/>
    </xf>
    <xf numFmtId="44" fontId="5" fillId="0" borderId="0" xfId="1" applyFont="1" applyAlignment="1">
      <alignment wrapText="1"/>
    </xf>
    <xf numFmtId="44" fontId="6" fillId="0" borderId="0" xfId="1" applyFont="1" applyAlignment="1">
      <alignment wrapText="1"/>
    </xf>
    <xf numFmtId="44" fontId="4" fillId="0" borderId="0" xfId="1" applyFont="1" applyAlignment="1">
      <alignment wrapText="1"/>
    </xf>
    <xf numFmtId="44" fontId="7" fillId="0" borderId="0" xfId="1" applyFont="1" applyAlignment="1">
      <alignment wrapText="1"/>
    </xf>
    <xf numFmtId="44" fontId="10" fillId="0" borderId="0" xfId="1" applyFont="1"/>
    <xf numFmtId="14" fontId="4" fillId="0" borderId="0" xfId="0" applyNumberFormat="1" applyFont="1" applyAlignment="1">
      <alignment horizontal="left"/>
    </xf>
    <xf numFmtId="44" fontId="5" fillId="0" borderId="5" xfId="1" applyFont="1" applyFill="1" applyBorder="1"/>
    <xf numFmtId="44" fontId="5" fillId="0" borderId="0" xfId="1" applyFont="1" applyFill="1" applyAlignment="1">
      <alignment horizontal="center"/>
    </xf>
    <xf numFmtId="44" fontId="9" fillId="0" borderId="5" xfId="1" applyFont="1" applyFill="1" applyBorder="1"/>
    <xf numFmtId="44" fontId="5" fillId="0" borderId="0" xfId="1" applyFont="1" applyFill="1"/>
    <xf numFmtId="164" fontId="5" fillId="0" borderId="5" xfId="0" applyNumberFormat="1" applyFont="1" applyBorder="1" applyAlignment="1">
      <alignment horizontal="left"/>
    </xf>
    <xf numFmtId="164" fontId="7" fillId="0" borderId="0" xfId="0" applyNumberFormat="1" applyFont="1" applyFill="1"/>
    <xf numFmtId="44" fontId="6" fillId="0" borderId="5" xfId="1" applyFont="1" applyFill="1" applyBorder="1"/>
    <xf numFmtId="44" fontId="4" fillId="0" borderId="6" xfId="1" applyFont="1" applyFill="1" applyBorder="1"/>
    <xf numFmtId="164" fontId="4" fillId="2" borderId="5" xfId="0" applyNumberFormat="1" applyFont="1" applyFill="1" applyBorder="1" applyAlignment="1">
      <alignment horizontal="left"/>
    </xf>
    <xf numFmtId="164" fontId="5" fillId="2" borderId="5" xfId="0" applyNumberFormat="1" applyFont="1" applyFill="1" applyBorder="1" applyAlignment="1">
      <alignment horizontal="left"/>
    </xf>
    <xf numFmtId="44" fontId="5" fillId="2" borderId="5" xfId="1" applyFont="1" applyFill="1" applyBorder="1"/>
    <xf numFmtId="44" fontId="4" fillId="0" borderId="0" xfId="1" applyFont="1" applyFill="1" applyBorder="1"/>
    <xf numFmtId="164" fontId="4" fillId="0" borderId="5" xfId="0" applyNumberFormat="1" applyFont="1" applyBorder="1" applyAlignment="1">
      <alignment horizontal="left"/>
    </xf>
    <xf numFmtId="164" fontId="5" fillId="0" borderId="5" xfId="0" applyNumberFormat="1" applyFont="1" applyFill="1" applyBorder="1" applyAlignment="1">
      <alignment horizontal="left"/>
    </xf>
    <xf numFmtId="164" fontId="5" fillId="0" borderId="5" xfId="0" applyNumberFormat="1" applyFont="1" applyFill="1" applyBorder="1" applyAlignment="1">
      <alignment horizontal="right"/>
    </xf>
    <xf numFmtId="164" fontId="6" fillId="0" borderId="0" xfId="0" applyNumberFormat="1"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workbookViewId="0">
      <selection sqref="A1:F39"/>
    </sheetView>
  </sheetViews>
  <sheetFormatPr defaultRowHeight="15" x14ac:dyDescent="0.25"/>
  <cols>
    <col min="1" max="1" width="42.7109375" bestFit="1" customWidth="1"/>
    <col min="2" max="2" width="22.42578125" bestFit="1" customWidth="1"/>
    <col min="3" max="4" width="20.5703125" bestFit="1" customWidth="1"/>
    <col min="5" max="5" width="25.42578125" bestFit="1" customWidth="1"/>
    <col min="6" max="6" width="17.5703125" bestFit="1" customWidth="1"/>
  </cols>
  <sheetData>
    <row r="1" spans="1:6" ht="22.5" x14ac:dyDescent="0.45">
      <c r="A1" s="1" t="s">
        <v>0</v>
      </c>
      <c r="B1" s="2"/>
      <c r="C1" s="2"/>
      <c r="D1" s="2"/>
      <c r="E1" s="3"/>
      <c r="F1" s="2"/>
    </row>
    <row r="2" spans="1:6" ht="15.75" x14ac:dyDescent="0.25">
      <c r="A2" s="4" t="s">
        <v>1</v>
      </c>
      <c r="B2" s="5"/>
      <c r="C2" s="5"/>
      <c r="D2" s="6"/>
      <c r="E2" s="7"/>
      <c r="F2" s="5"/>
    </row>
    <row r="3" spans="1:6" ht="15.75" x14ac:dyDescent="0.25">
      <c r="A3" s="4" t="s">
        <v>2</v>
      </c>
      <c r="B3" s="8" t="s">
        <v>3</v>
      </c>
      <c r="C3" s="9" t="s">
        <v>4</v>
      </c>
      <c r="D3" s="9" t="s">
        <v>4</v>
      </c>
      <c r="E3" s="10" t="s">
        <v>5</v>
      </c>
      <c r="F3" s="11" t="s">
        <v>6</v>
      </c>
    </row>
    <row r="4" spans="1:6" ht="15.75" x14ac:dyDescent="0.25">
      <c r="A4" s="4"/>
      <c r="B4" s="8" t="s">
        <v>7</v>
      </c>
      <c r="C4" s="8" t="s">
        <v>8</v>
      </c>
      <c r="D4" s="8" t="s">
        <v>9</v>
      </c>
      <c r="E4" s="10" t="s">
        <v>9</v>
      </c>
      <c r="F4" s="11" t="s">
        <v>10</v>
      </c>
    </row>
    <row r="5" spans="1:6" ht="15.75" x14ac:dyDescent="0.25">
      <c r="A5" s="12"/>
      <c r="B5" s="13" t="s">
        <v>11</v>
      </c>
      <c r="C5" s="13" t="s">
        <v>12</v>
      </c>
      <c r="D5" s="13" t="s">
        <v>12</v>
      </c>
      <c r="E5" s="14" t="s">
        <v>12</v>
      </c>
      <c r="F5" s="14" t="s">
        <v>13</v>
      </c>
    </row>
    <row r="6" spans="1:6" ht="16.5" thickBot="1" x14ac:dyDescent="0.3">
      <c r="A6" s="15" t="s">
        <v>14</v>
      </c>
      <c r="B6" s="16">
        <v>3521</v>
      </c>
      <c r="C6" s="16">
        <v>0</v>
      </c>
      <c r="D6" s="16">
        <v>0</v>
      </c>
      <c r="E6" s="17">
        <v>0</v>
      </c>
      <c r="F6" s="18">
        <f>SUM(B6+C6-D6)</f>
        <v>3521</v>
      </c>
    </row>
    <row r="7" spans="1:6" ht="16.5" thickBot="1" x14ac:dyDescent="0.3">
      <c r="A7" s="15" t="s">
        <v>15</v>
      </c>
      <c r="B7" s="16">
        <v>40000</v>
      </c>
      <c r="C7" s="16">
        <v>0</v>
      </c>
      <c r="D7" s="16">
        <v>0</v>
      </c>
      <c r="E7" s="17">
        <v>0</v>
      </c>
      <c r="F7" s="18">
        <f>SUM(B7+C7-D7)</f>
        <v>40000</v>
      </c>
    </row>
    <row r="8" spans="1:6" ht="16.5" thickBot="1" x14ac:dyDescent="0.3">
      <c r="A8" s="19" t="s">
        <v>16</v>
      </c>
      <c r="B8" s="20">
        <v>-73746</v>
      </c>
      <c r="C8" s="20">
        <v>508410</v>
      </c>
      <c r="D8" s="21">
        <v>499530</v>
      </c>
      <c r="E8" s="22">
        <f>SUM(C8-D8)</f>
        <v>8880</v>
      </c>
      <c r="F8" s="18">
        <f>SUM(B8+C8-D8)</f>
        <v>-64866</v>
      </c>
    </row>
    <row r="9" spans="1:6" ht="16.5" thickBot="1" x14ac:dyDescent="0.3">
      <c r="A9" s="23" t="s">
        <v>17</v>
      </c>
      <c r="B9" s="24">
        <v>1227904</v>
      </c>
      <c r="C9" s="24">
        <v>8846682</v>
      </c>
      <c r="D9" s="25">
        <v>8788846</v>
      </c>
      <c r="E9" s="26">
        <f>SUM(C9-D9)</f>
        <v>57836</v>
      </c>
      <c r="F9" s="25">
        <f>SUM(B9+C9-D9)</f>
        <v>1285740</v>
      </c>
    </row>
    <row r="10" spans="1:6" ht="16.5" thickBot="1" x14ac:dyDescent="0.3">
      <c r="A10" s="27" t="s">
        <v>18</v>
      </c>
      <c r="B10" s="28">
        <f>SUM(B6:B9)</f>
        <v>1197679</v>
      </c>
      <c r="C10" s="28">
        <f>SUM(C8:C9)</f>
        <v>9355092</v>
      </c>
      <c r="D10" s="28">
        <f>SUM(D8:D9)</f>
        <v>9288376</v>
      </c>
      <c r="E10" s="29">
        <f>SUM(C10-D10)</f>
        <v>66716</v>
      </c>
      <c r="F10" s="30">
        <f>SUM(B10+C10-D10)</f>
        <v>1264395</v>
      </c>
    </row>
    <row r="11" spans="1:6" ht="16.5" thickBot="1" x14ac:dyDescent="0.3">
      <c r="A11" s="31"/>
      <c r="C11" s="32"/>
      <c r="D11" s="32"/>
      <c r="E11" s="33"/>
      <c r="F11" s="32"/>
    </row>
    <row r="12" spans="1:6" ht="16.5" thickBot="1" x14ac:dyDescent="0.3">
      <c r="A12" s="34" t="s">
        <v>19</v>
      </c>
      <c r="B12" s="28">
        <v>139234</v>
      </c>
      <c r="C12" s="28">
        <v>415476</v>
      </c>
      <c r="D12" s="28">
        <v>492507</v>
      </c>
      <c r="E12" s="35">
        <f>SUM(C12-D12)</f>
        <v>-77031</v>
      </c>
      <c r="F12" s="36">
        <f>SUM(B12+C12-D12)</f>
        <v>62203</v>
      </c>
    </row>
    <row r="13" spans="1:6" ht="16.5" thickBot="1" x14ac:dyDescent="0.3">
      <c r="A13" s="37"/>
      <c r="B13" s="32"/>
      <c r="C13" s="32"/>
      <c r="D13" s="32"/>
      <c r="E13" s="38"/>
      <c r="F13" s="32"/>
    </row>
    <row r="14" spans="1:6" ht="16.5" thickBot="1" x14ac:dyDescent="0.3">
      <c r="A14" s="34" t="s">
        <v>20</v>
      </c>
      <c r="B14" s="36">
        <v>100927</v>
      </c>
      <c r="C14" s="28">
        <v>256464</v>
      </c>
      <c r="D14" s="28">
        <v>268192</v>
      </c>
      <c r="E14" s="35">
        <f>SUM(C14-D14)</f>
        <v>-11728</v>
      </c>
      <c r="F14" s="36">
        <f>SUM(B14+C14-D14)</f>
        <v>89199</v>
      </c>
    </row>
    <row r="15" spans="1:6" ht="16.5" thickBot="1" x14ac:dyDescent="0.3">
      <c r="A15" s="34"/>
      <c r="B15" s="36"/>
      <c r="C15" s="36"/>
      <c r="D15" s="36"/>
      <c r="E15" s="35"/>
      <c r="F15" s="36"/>
    </row>
    <row r="16" spans="1:6" ht="16.5" thickBot="1" x14ac:dyDescent="0.3">
      <c r="A16" s="34" t="s">
        <v>21</v>
      </c>
      <c r="B16" s="28">
        <v>14294473</v>
      </c>
      <c r="C16" s="28">
        <v>0</v>
      </c>
      <c r="D16" s="28">
        <v>9713618</v>
      </c>
      <c r="E16" s="35">
        <f>SUM(C16-D16)</f>
        <v>-9713618</v>
      </c>
      <c r="F16" s="36">
        <f>SUM(B16+C16-D16)</f>
        <v>4580855</v>
      </c>
    </row>
    <row r="17" spans="1:6" ht="16.5" thickBot="1" x14ac:dyDescent="0.3">
      <c r="A17" s="34"/>
      <c r="B17" s="28"/>
      <c r="C17" s="28"/>
      <c r="D17" s="28"/>
      <c r="E17" s="35"/>
      <c r="F17" s="36"/>
    </row>
    <row r="18" spans="1:6" ht="16.5" thickBot="1" x14ac:dyDescent="0.3">
      <c r="A18" s="34"/>
      <c r="B18" s="36"/>
      <c r="C18" s="36"/>
      <c r="D18" s="36"/>
      <c r="E18" s="35"/>
      <c r="F18" s="36"/>
    </row>
    <row r="19" spans="1:6" ht="16.5" thickBot="1" x14ac:dyDescent="0.3">
      <c r="A19" s="39" t="s">
        <v>22</v>
      </c>
      <c r="B19" s="28">
        <v>183574</v>
      </c>
      <c r="C19" s="28">
        <v>1988305</v>
      </c>
      <c r="D19" s="28">
        <v>1893894</v>
      </c>
      <c r="E19" s="40">
        <f>SUM(C19-D19)</f>
        <v>94411</v>
      </c>
      <c r="F19" s="28">
        <f>SUM(B19+C19-D19)</f>
        <v>277985</v>
      </c>
    </row>
    <row r="20" spans="1:6" ht="16.5" thickBot="1" x14ac:dyDescent="0.3">
      <c r="A20" s="37"/>
      <c r="B20" s="32"/>
      <c r="C20" s="32"/>
      <c r="D20" s="32"/>
      <c r="E20" s="38"/>
      <c r="F20" s="32"/>
    </row>
    <row r="21" spans="1:6" ht="16.5" thickBot="1" x14ac:dyDescent="0.3">
      <c r="A21" s="34" t="s">
        <v>23</v>
      </c>
      <c r="B21" s="36">
        <v>41963</v>
      </c>
      <c r="C21" s="36">
        <v>10800</v>
      </c>
      <c r="D21" s="36">
        <v>10800</v>
      </c>
      <c r="E21" s="35">
        <f>SUM(C21-D21)</f>
        <v>0</v>
      </c>
      <c r="F21" s="36">
        <f>SUM(B21+C21-D21)</f>
        <v>41963</v>
      </c>
    </row>
    <row r="22" spans="1:6" ht="16.5" thickBot="1" x14ac:dyDescent="0.3">
      <c r="A22" s="31"/>
      <c r="B22" s="32"/>
      <c r="C22" s="32"/>
      <c r="D22" s="32"/>
      <c r="E22" s="38"/>
      <c r="F22" s="5"/>
    </row>
    <row r="23" spans="1:6" ht="16.5" thickBot="1" x14ac:dyDescent="0.3">
      <c r="A23" s="34"/>
      <c r="B23" s="36"/>
      <c r="C23" s="36"/>
      <c r="D23" s="36"/>
      <c r="E23" s="35"/>
      <c r="F23" s="36"/>
    </row>
    <row r="24" spans="1:6" ht="16.5" thickBot="1" x14ac:dyDescent="0.3">
      <c r="A24" s="31"/>
      <c r="B24" s="36"/>
      <c r="C24" s="36"/>
      <c r="D24" s="36"/>
      <c r="E24" s="35"/>
      <c r="F24" s="36"/>
    </row>
    <row r="25" spans="1:6" ht="16.5" thickBot="1" x14ac:dyDescent="0.3">
      <c r="A25" s="12"/>
      <c r="B25" s="32"/>
      <c r="C25" s="32"/>
      <c r="D25" s="32"/>
      <c r="E25" s="38"/>
      <c r="F25" s="32"/>
    </row>
    <row r="26" spans="1:6" ht="16.5" thickBot="1" x14ac:dyDescent="0.3">
      <c r="A26" s="12" t="s">
        <v>24</v>
      </c>
      <c r="B26" s="5">
        <f>SUM(B10+B12+B14+B16+B19+B21)</f>
        <v>15957850</v>
      </c>
      <c r="C26" s="5">
        <f>SUM(C10+C12+C14+C19+C21+C23+C16)</f>
        <v>12026137</v>
      </c>
      <c r="D26" s="5">
        <f>SUM(D10+D12+D14+D19+D21+D23+D16)</f>
        <v>21667387</v>
      </c>
      <c r="E26" s="38">
        <f>SUM(C26-D26)</f>
        <v>-9641250</v>
      </c>
      <c r="F26" s="41">
        <f>SUM(B26+C26-D26)</f>
        <v>6316600</v>
      </c>
    </row>
    <row r="27" spans="1:6" ht="15.75" x14ac:dyDescent="0.25">
      <c r="A27" s="12"/>
      <c r="B27" s="5"/>
      <c r="C27" s="5"/>
      <c r="D27" s="5"/>
      <c r="E27" s="7"/>
      <c r="F27" s="5"/>
    </row>
    <row r="28" spans="1:6" ht="15.75" x14ac:dyDescent="0.25">
      <c r="A28" s="4"/>
      <c r="B28" s="42" t="s">
        <v>25</v>
      </c>
      <c r="C28" s="42" t="s">
        <v>26</v>
      </c>
      <c r="D28" s="42" t="s">
        <v>27</v>
      </c>
      <c r="E28" s="43" t="s">
        <v>28</v>
      </c>
      <c r="F28" s="5"/>
    </row>
    <row r="29" spans="1:6" ht="15.75" x14ac:dyDescent="0.25">
      <c r="A29" s="4" t="s">
        <v>29</v>
      </c>
      <c r="B29" s="42">
        <v>275493</v>
      </c>
      <c r="C29" s="42">
        <v>6700</v>
      </c>
      <c r="D29" s="42">
        <v>74979</v>
      </c>
      <c r="E29" s="43">
        <f>SUM(B29+C29-D29)</f>
        <v>207214</v>
      </c>
      <c r="F29" s="5"/>
    </row>
    <row r="30" spans="1:6" ht="15.75" x14ac:dyDescent="0.25">
      <c r="A30" s="4" t="s">
        <v>30</v>
      </c>
      <c r="B30" s="42">
        <v>17156</v>
      </c>
      <c r="C30" s="42">
        <v>138882</v>
      </c>
      <c r="D30" s="42">
        <v>133212</v>
      </c>
      <c r="E30" s="43">
        <f>SUM(B30+C30-D30)</f>
        <v>22826</v>
      </c>
      <c r="F30" s="5"/>
    </row>
    <row r="31" spans="1:6" ht="15.75" x14ac:dyDescent="0.25">
      <c r="A31" s="4"/>
      <c r="B31" s="42"/>
      <c r="C31" s="42"/>
      <c r="D31" s="42"/>
      <c r="E31" s="43"/>
      <c r="F31" s="5"/>
    </row>
    <row r="32" spans="1:6" ht="15.75" x14ac:dyDescent="0.25">
      <c r="A32" s="44" t="s">
        <v>31</v>
      </c>
      <c r="B32" s="5"/>
      <c r="C32" s="5"/>
      <c r="D32" s="5"/>
      <c r="E32" s="7"/>
      <c r="F32" s="5"/>
    </row>
    <row r="33" spans="1:6" ht="83.25" customHeight="1" x14ac:dyDescent="0.25">
      <c r="A33" s="45" t="s">
        <v>32</v>
      </c>
      <c r="B33" s="46"/>
      <c r="C33" s="46"/>
      <c r="D33" s="46"/>
      <c r="E33" s="47"/>
      <c r="F33" s="46"/>
    </row>
    <row r="34" spans="1:6" ht="90.75" customHeight="1" x14ac:dyDescent="0.25">
      <c r="A34" s="45" t="s">
        <v>33</v>
      </c>
      <c r="B34" s="48"/>
      <c r="C34" s="48"/>
      <c r="D34" s="48"/>
      <c r="E34" s="49"/>
      <c r="F34" s="48"/>
    </row>
    <row r="35" spans="1:6" ht="89.25" customHeight="1" x14ac:dyDescent="0.25">
      <c r="A35" s="45" t="s">
        <v>34</v>
      </c>
      <c r="B35" s="5"/>
      <c r="C35" s="5"/>
      <c r="D35" s="5"/>
      <c r="E35" s="7"/>
      <c r="F35" s="5"/>
    </row>
    <row r="36" spans="1:6" ht="15.75" x14ac:dyDescent="0.25">
      <c r="A36" s="12"/>
      <c r="B36" s="50"/>
      <c r="C36" s="5"/>
      <c r="D36" s="5"/>
      <c r="E36" s="7"/>
      <c r="F36" s="5"/>
    </row>
    <row r="37" spans="1:6" ht="15.75" x14ac:dyDescent="0.25">
      <c r="A37" s="4"/>
      <c r="B37" s="5"/>
      <c r="C37" s="5"/>
      <c r="D37" s="5"/>
      <c r="E37" s="7"/>
      <c r="F37" s="5"/>
    </row>
    <row r="38" spans="1:6" ht="15.75" x14ac:dyDescent="0.25">
      <c r="A38" s="12"/>
      <c r="B38" s="5"/>
      <c r="C38" s="5"/>
      <c r="D38" s="5"/>
      <c r="E38" s="7"/>
      <c r="F38" s="5"/>
    </row>
    <row r="39" spans="1:6" ht="15.75" x14ac:dyDescent="0.25">
      <c r="A39" s="12"/>
      <c r="B39" s="5"/>
      <c r="C39" s="5"/>
      <c r="D39" s="5"/>
      <c r="E39" s="7"/>
      <c r="F39" s="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opLeftCell="A37" workbookViewId="0">
      <selection activeCell="C1" sqref="C1:C1048576"/>
    </sheetView>
  </sheetViews>
  <sheetFormatPr defaultRowHeight="15" x14ac:dyDescent="0.25"/>
  <cols>
    <col min="1" max="1" width="49.28515625" bestFit="1" customWidth="1"/>
    <col min="2" max="2" width="22.42578125" bestFit="1" customWidth="1"/>
    <col min="3" max="4" width="20.5703125" bestFit="1" customWidth="1"/>
    <col min="5" max="5" width="25.42578125" bestFit="1" customWidth="1"/>
    <col min="6" max="6" width="17.5703125" bestFit="1" customWidth="1"/>
  </cols>
  <sheetData>
    <row r="1" spans="1:6" ht="15.75" x14ac:dyDescent="0.25">
      <c r="A1" s="51">
        <v>42359</v>
      </c>
      <c r="B1" s="8" t="s">
        <v>3</v>
      </c>
      <c r="C1" s="9" t="s">
        <v>4</v>
      </c>
      <c r="D1" s="9" t="s">
        <v>4</v>
      </c>
      <c r="E1" s="10" t="s">
        <v>5</v>
      </c>
      <c r="F1" s="11" t="s">
        <v>6</v>
      </c>
    </row>
    <row r="2" spans="1:6" ht="15.75" x14ac:dyDescent="0.25">
      <c r="A2" s="4" t="s">
        <v>35</v>
      </c>
      <c r="B2" s="8" t="s">
        <v>7</v>
      </c>
      <c r="C2" s="8" t="s">
        <v>8</v>
      </c>
      <c r="D2" s="8" t="s">
        <v>9</v>
      </c>
      <c r="E2" s="10" t="s">
        <v>9</v>
      </c>
      <c r="F2" s="11" t="s">
        <v>10</v>
      </c>
    </row>
    <row r="3" spans="1:6" ht="16.5" thickBot="1" x14ac:dyDescent="0.3">
      <c r="A3" s="4"/>
      <c r="B3" s="13" t="s">
        <v>11</v>
      </c>
      <c r="C3" s="13" t="s">
        <v>12</v>
      </c>
      <c r="D3" s="13" t="s">
        <v>12</v>
      </c>
      <c r="E3" s="14" t="s">
        <v>12</v>
      </c>
      <c r="F3" s="14" t="s">
        <v>13</v>
      </c>
    </row>
    <row r="4" spans="1:6" ht="16.5" thickBot="1" x14ac:dyDescent="0.3">
      <c r="A4" s="37"/>
      <c r="B4" s="52"/>
      <c r="C4" s="52"/>
      <c r="D4" s="52"/>
      <c r="E4" s="38"/>
      <c r="F4" s="32"/>
    </row>
    <row r="5" spans="1:6" ht="16.5" thickBot="1" x14ac:dyDescent="0.3">
      <c r="A5" s="34" t="s">
        <v>36</v>
      </c>
      <c r="B5" s="52"/>
      <c r="C5" s="52"/>
      <c r="D5" s="52"/>
      <c r="E5" s="38"/>
      <c r="F5" s="32"/>
    </row>
    <row r="6" spans="1:6" ht="16.5" thickBot="1" x14ac:dyDescent="0.3">
      <c r="A6" s="34" t="s">
        <v>14</v>
      </c>
      <c r="B6" s="28">
        <v>3521</v>
      </c>
      <c r="C6" s="52">
        <v>0</v>
      </c>
      <c r="D6" s="52">
        <v>0</v>
      </c>
      <c r="E6" s="38">
        <f>SUM(C6-D6)</f>
        <v>0</v>
      </c>
      <c r="F6" s="36">
        <f>SUM(B6+C6-D6)</f>
        <v>3521</v>
      </c>
    </row>
    <row r="7" spans="1:6" ht="16.5" thickBot="1" x14ac:dyDescent="0.3">
      <c r="A7" s="37"/>
      <c r="B7" s="52"/>
      <c r="C7" s="52"/>
      <c r="D7" s="52"/>
      <c r="E7" s="38"/>
      <c r="F7" s="32"/>
    </row>
    <row r="8" spans="1:6" ht="16.5" thickBot="1" x14ac:dyDescent="0.3">
      <c r="A8" s="34" t="s">
        <v>37</v>
      </c>
      <c r="B8" s="52"/>
      <c r="C8" s="52"/>
      <c r="D8" s="52"/>
      <c r="E8" s="38"/>
      <c r="F8" s="32"/>
    </row>
    <row r="9" spans="1:6" ht="16.5" thickBot="1" x14ac:dyDescent="0.3">
      <c r="A9" s="31" t="s">
        <v>38</v>
      </c>
      <c r="B9" s="52">
        <v>5297</v>
      </c>
      <c r="C9" s="52">
        <v>63486</v>
      </c>
      <c r="D9" s="52">
        <v>63486</v>
      </c>
      <c r="E9" s="33">
        <f>SUM(C9-D9)</f>
        <v>0</v>
      </c>
      <c r="F9" s="32">
        <f>SUM(B9+C9-D9)</f>
        <v>5297</v>
      </c>
    </row>
    <row r="10" spans="1:6" ht="16.5" thickBot="1" x14ac:dyDescent="0.3">
      <c r="A10" s="31" t="s">
        <v>39</v>
      </c>
      <c r="B10" s="52">
        <v>-107944</v>
      </c>
      <c r="C10" s="52">
        <v>78139</v>
      </c>
      <c r="D10" s="52">
        <v>21250</v>
      </c>
      <c r="E10" s="33">
        <f>SUM(C10-D10)</f>
        <v>56889</v>
      </c>
      <c r="F10" s="32">
        <f>SUM(B10+C10-D10)</f>
        <v>-51055</v>
      </c>
    </row>
    <row r="11" spans="1:6" ht="16.5" thickBot="1" x14ac:dyDescent="0.3">
      <c r="A11" s="31"/>
      <c r="B11" s="52"/>
      <c r="C11" s="52"/>
      <c r="D11" s="52"/>
      <c r="E11" s="33"/>
      <c r="F11" s="32"/>
    </row>
    <row r="12" spans="1:6" ht="16.5" thickBot="1" x14ac:dyDescent="0.3">
      <c r="A12" s="31"/>
      <c r="B12" s="53">
        <v>0</v>
      </c>
      <c r="C12" s="54"/>
      <c r="D12" s="54"/>
      <c r="E12" s="33"/>
      <c r="F12" s="32"/>
    </row>
    <row r="13" spans="1:6" ht="16.5" thickBot="1" x14ac:dyDescent="0.3">
      <c r="A13" s="12"/>
      <c r="B13" s="55"/>
      <c r="C13" s="55"/>
      <c r="D13" s="55"/>
      <c r="E13" s="7"/>
      <c r="F13" s="5"/>
    </row>
    <row r="14" spans="1:6" ht="16.5" thickBot="1" x14ac:dyDescent="0.3">
      <c r="A14" s="31" t="s">
        <v>40</v>
      </c>
      <c r="B14" s="52">
        <v>0</v>
      </c>
      <c r="C14" s="52">
        <v>181120</v>
      </c>
      <c r="D14" s="52">
        <v>181880</v>
      </c>
      <c r="E14" s="38">
        <f>SUM(C14-D14)</f>
        <v>-760</v>
      </c>
      <c r="F14" s="32">
        <f>SUM(B14+C14-D14)</f>
        <v>-760</v>
      </c>
    </row>
    <row r="15" spans="1:6" ht="16.5" thickBot="1" x14ac:dyDescent="0.3">
      <c r="A15" s="31"/>
      <c r="B15" s="52"/>
      <c r="C15" s="52"/>
      <c r="D15" s="52"/>
      <c r="E15" s="38"/>
      <c r="F15" s="32"/>
    </row>
    <row r="16" spans="1:6" ht="16.5" thickBot="1" x14ac:dyDescent="0.3">
      <c r="A16" s="56" t="s">
        <v>41</v>
      </c>
      <c r="B16" s="52">
        <v>15408</v>
      </c>
      <c r="C16" s="52">
        <v>35665</v>
      </c>
      <c r="D16" s="52">
        <v>26843</v>
      </c>
      <c r="E16" s="38">
        <f>SUM(C16-D16)</f>
        <v>8822</v>
      </c>
      <c r="F16" s="32">
        <f>SUM(B16+C16-D16)</f>
        <v>24230</v>
      </c>
    </row>
    <row r="17" spans="1:6" ht="16.5" thickBot="1" x14ac:dyDescent="0.3">
      <c r="A17" s="56" t="s">
        <v>42</v>
      </c>
      <c r="B17" s="52">
        <v>13493</v>
      </c>
      <c r="C17" s="52">
        <v>0</v>
      </c>
      <c r="D17" s="52">
        <v>11856</v>
      </c>
      <c r="E17" s="38">
        <f>SUM(C17-D17)</f>
        <v>-11856</v>
      </c>
      <c r="F17" s="32">
        <f>SUM(B17+C17-D17)</f>
        <v>1637</v>
      </c>
    </row>
    <row r="18" spans="1:6" ht="16.5" thickBot="1" x14ac:dyDescent="0.3">
      <c r="A18" s="56" t="s">
        <v>43</v>
      </c>
      <c r="B18" s="52">
        <v>0</v>
      </c>
      <c r="C18" s="52">
        <v>150000</v>
      </c>
      <c r="D18" s="52">
        <v>194215</v>
      </c>
      <c r="E18" s="38">
        <f>SUM(C18-D18)</f>
        <v>-44215</v>
      </c>
      <c r="F18" s="32">
        <f>SUM(B18+C18-D18)</f>
        <v>-44215</v>
      </c>
    </row>
    <row r="19" spans="1:6" ht="16.5" thickBot="1" x14ac:dyDescent="0.3">
      <c r="A19" s="57" t="s">
        <v>44</v>
      </c>
      <c r="B19" s="40">
        <f>SUM(B9:B18)</f>
        <v>-73746</v>
      </c>
      <c r="C19" s="58">
        <f>SUM(C9:C18)</f>
        <v>508410</v>
      </c>
      <c r="D19" s="58">
        <f>SUM(D9:D18)</f>
        <v>499530</v>
      </c>
      <c r="E19" s="58">
        <f>SUM(E9:E18)</f>
        <v>8880</v>
      </c>
      <c r="F19" s="40">
        <f>SUM(F9:F18)</f>
        <v>-64866</v>
      </c>
    </row>
    <row r="20" spans="1:6" ht="16.5" thickBot="1" x14ac:dyDescent="0.3">
      <c r="A20" s="12"/>
      <c r="B20" s="52"/>
      <c r="C20" s="52"/>
      <c r="D20" s="52"/>
      <c r="E20" s="38"/>
      <c r="F20" s="32"/>
    </row>
    <row r="21" spans="1:6" ht="16.5" thickBot="1" x14ac:dyDescent="0.3">
      <c r="A21" s="34" t="s">
        <v>45</v>
      </c>
      <c r="B21" s="59">
        <v>40000</v>
      </c>
      <c r="C21" s="52">
        <v>0</v>
      </c>
      <c r="D21" s="52">
        <v>0</v>
      </c>
      <c r="E21" s="38">
        <f>SUM(C21-D21)</f>
        <v>0</v>
      </c>
      <c r="F21" s="36">
        <f>SUM(B21+C21-D21)</f>
        <v>40000</v>
      </c>
    </row>
    <row r="22" spans="1:6" ht="16.5" thickBot="1" x14ac:dyDescent="0.3">
      <c r="A22" s="12"/>
      <c r="B22" s="52"/>
      <c r="C22" s="52"/>
      <c r="D22" s="52"/>
      <c r="E22" s="38"/>
      <c r="F22" s="32"/>
    </row>
    <row r="23" spans="1:6" ht="16.5" thickBot="1" x14ac:dyDescent="0.3">
      <c r="A23" s="60" t="s">
        <v>46</v>
      </c>
      <c r="B23" s="28">
        <v>1227904</v>
      </c>
      <c r="C23" s="52">
        <f>SUM(C25-C19-C21-C6)</f>
        <v>8846682</v>
      </c>
      <c r="D23" s="52">
        <f>SUM(D25-D19-D21-D6)</f>
        <v>8788846</v>
      </c>
      <c r="E23" s="38">
        <f>SUM(C23-D23)</f>
        <v>57836</v>
      </c>
      <c r="F23" s="36">
        <f>SUM(B23+C23-D23)</f>
        <v>1285740</v>
      </c>
    </row>
    <row r="24" spans="1:6" ht="16.5" thickBot="1" x14ac:dyDescent="0.3">
      <c r="A24" s="61"/>
      <c r="B24" s="52"/>
      <c r="C24" s="52"/>
      <c r="D24" s="52"/>
      <c r="E24" s="33"/>
      <c r="F24" s="62"/>
    </row>
    <row r="25" spans="1:6" ht="16.5" thickBot="1" x14ac:dyDescent="0.3">
      <c r="A25" s="39" t="s">
        <v>47</v>
      </c>
      <c r="B25" s="28">
        <f>SUM(B6+B19+B23+B21)</f>
        <v>1197679</v>
      </c>
      <c r="C25" s="28">
        <v>9355092</v>
      </c>
      <c r="D25" s="28">
        <v>9288376</v>
      </c>
      <c r="E25" s="40">
        <f>SUM(C25-D25)</f>
        <v>66716</v>
      </c>
      <c r="F25" s="28">
        <f>SUM(B25+C25-D25)</f>
        <v>1264395</v>
      </c>
    </row>
    <row r="26" spans="1:6" ht="16.5" thickBot="1" x14ac:dyDescent="0.3">
      <c r="A26" s="39"/>
      <c r="B26" s="63"/>
      <c r="C26" s="28"/>
      <c r="D26" s="28"/>
      <c r="E26" s="40"/>
      <c r="F26" s="28"/>
    </row>
    <row r="27" spans="1:6" ht="16.5" thickBot="1" x14ac:dyDescent="0.3">
      <c r="A27" s="64" t="s">
        <v>48</v>
      </c>
      <c r="B27" s="55"/>
      <c r="C27" s="52"/>
      <c r="D27" s="52"/>
      <c r="E27" s="33"/>
      <c r="F27" s="32"/>
    </row>
    <row r="28" spans="1:6" ht="16.5" thickBot="1" x14ac:dyDescent="0.3">
      <c r="A28" s="37" t="s">
        <v>49</v>
      </c>
      <c r="B28" s="52">
        <v>134460</v>
      </c>
      <c r="C28" s="52">
        <v>415476</v>
      </c>
      <c r="D28" s="52">
        <v>492507</v>
      </c>
      <c r="E28" s="38">
        <f>SUM(C28-D28)</f>
        <v>-77031</v>
      </c>
      <c r="F28" s="32">
        <f>SUM(B28+C28-D28)</f>
        <v>57429</v>
      </c>
    </row>
    <row r="29" spans="1:6" ht="16.5" thickBot="1" x14ac:dyDescent="0.3">
      <c r="A29" s="37" t="s">
        <v>50</v>
      </c>
      <c r="B29" s="52">
        <v>4774</v>
      </c>
      <c r="C29" s="28">
        <v>0</v>
      </c>
      <c r="D29" s="28">
        <v>0</v>
      </c>
      <c r="E29" s="35">
        <f>SUM(C29-D29)</f>
        <v>0</v>
      </c>
      <c r="F29" s="32">
        <f>SUM(B29+C29-D29)</f>
        <v>4774</v>
      </c>
    </row>
    <row r="30" spans="1:6" ht="16.5" thickBot="1" x14ac:dyDescent="0.3">
      <c r="A30" s="34" t="s">
        <v>51</v>
      </c>
      <c r="B30" s="28">
        <f>SUM(B28:B29)</f>
        <v>139234</v>
      </c>
      <c r="C30" s="28">
        <f>SUM(C28:C29)</f>
        <v>415476</v>
      </c>
      <c r="D30" s="28">
        <v>492507</v>
      </c>
      <c r="E30" s="35">
        <f>SUM(E28:E29)</f>
        <v>-77031</v>
      </c>
      <c r="F30" s="36">
        <f>SUM(F28:F29)</f>
        <v>62203</v>
      </c>
    </row>
    <row r="31" spans="1:6" ht="16.5" thickBot="1" x14ac:dyDescent="0.3">
      <c r="A31" s="37"/>
      <c r="B31" s="52"/>
      <c r="C31" s="52"/>
      <c r="D31" s="52"/>
      <c r="E31" s="38"/>
      <c r="F31" s="32"/>
    </row>
    <row r="32" spans="1:6" ht="16.5" thickBot="1" x14ac:dyDescent="0.3">
      <c r="A32" s="34" t="s">
        <v>52</v>
      </c>
      <c r="B32" s="52"/>
      <c r="C32" s="52"/>
      <c r="D32" s="52"/>
      <c r="E32" s="38"/>
      <c r="F32" s="32"/>
    </row>
    <row r="33" spans="1:6" ht="16.5" thickBot="1" x14ac:dyDescent="0.3">
      <c r="A33" s="56" t="s">
        <v>53</v>
      </c>
      <c r="B33" s="52">
        <v>64721</v>
      </c>
      <c r="C33" s="52">
        <v>117382</v>
      </c>
      <c r="D33" s="52">
        <v>138605</v>
      </c>
      <c r="E33" s="38">
        <f>SUM(C33-D33)</f>
        <v>-21223</v>
      </c>
      <c r="F33" s="32">
        <f>SUM(B33+C33-D33)</f>
        <v>43498</v>
      </c>
    </row>
    <row r="34" spans="1:6" ht="16.5" thickBot="1" x14ac:dyDescent="0.3">
      <c r="A34" s="56" t="s">
        <v>54</v>
      </c>
      <c r="B34" s="52">
        <v>18664</v>
      </c>
      <c r="C34" s="52">
        <v>91800</v>
      </c>
      <c r="D34" s="52">
        <v>76638</v>
      </c>
      <c r="E34" s="38">
        <f>SUM(C34-D34)</f>
        <v>15162</v>
      </c>
      <c r="F34" s="32">
        <f>SUM(B34+C34-D34)</f>
        <v>33826</v>
      </c>
    </row>
    <row r="35" spans="1:6" ht="16.5" thickBot="1" x14ac:dyDescent="0.3">
      <c r="A35" s="56" t="s">
        <v>55</v>
      </c>
      <c r="B35" s="52">
        <v>22579</v>
      </c>
      <c r="C35" s="52">
        <v>46472</v>
      </c>
      <c r="D35" s="52">
        <v>51539</v>
      </c>
      <c r="E35" s="38">
        <f>SUM(C35-D35)</f>
        <v>-5067</v>
      </c>
      <c r="F35" s="32">
        <f>SUM(B35+C35-D35)</f>
        <v>17512</v>
      </c>
    </row>
    <row r="36" spans="1:6" ht="16.5" thickBot="1" x14ac:dyDescent="0.3">
      <c r="A36" s="65"/>
      <c r="B36" s="52"/>
      <c r="C36" s="52"/>
      <c r="D36" s="52"/>
      <c r="E36" s="58"/>
      <c r="F36" s="52"/>
    </row>
    <row r="37" spans="1:6" ht="16.5" thickBot="1" x14ac:dyDescent="0.3">
      <c r="A37" s="66" t="s">
        <v>17</v>
      </c>
      <c r="B37" s="52">
        <v>-5037</v>
      </c>
      <c r="C37" s="52">
        <f>SUM(C40-C36-C35-C34-C33)</f>
        <v>810</v>
      </c>
      <c r="D37" s="52">
        <f>SUM(D40-D36-D35-D34-D33)</f>
        <v>1410</v>
      </c>
      <c r="E37" s="58">
        <f>SUM(C37-D37)</f>
        <v>-600</v>
      </c>
      <c r="F37" s="52">
        <f>SUM(B37+C37-D37)</f>
        <v>-5637</v>
      </c>
    </row>
    <row r="38" spans="1:6" ht="16.5" thickBot="1" x14ac:dyDescent="0.3">
      <c r="A38" s="66" t="s">
        <v>56</v>
      </c>
      <c r="B38" s="52">
        <v>0</v>
      </c>
      <c r="C38" s="52"/>
      <c r="D38" s="52"/>
      <c r="E38" s="58"/>
      <c r="F38" s="52"/>
    </row>
    <row r="39" spans="1:6" ht="16.5" thickBot="1" x14ac:dyDescent="0.3">
      <c r="A39" s="66"/>
      <c r="B39" s="52"/>
      <c r="C39" s="52"/>
      <c r="D39" s="52"/>
      <c r="E39" s="58"/>
      <c r="F39" s="52"/>
    </row>
    <row r="40" spans="1:6" ht="16.5" thickBot="1" x14ac:dyDescent="0.3">
      <c r="A40" s="39" t="s">
        <v>57</v>
      </c>
      <c r="B40" s="28">
        <f>SUM(B33:B38)</f>
        <v>100927</v>
      </c>
      <c r="C40" s="28">
        <v>256464</v>
      </c>
      <c r="D40" s="28">
        <v>268192</v>
      </c>
      <c r="E40" s="40">
        <f>SUM(C40-D40)</f>
        <v>-11728</v>
      </c>
      <c r="F40" s="28">
        <f>SUM(B40+C40-D40)</f>
        <v>89199</v>
      </c>
    </row>
    <row r="41" spans="1:6" ht="16.5" thickBot="1" x14ac:dyDescent="0.3">
      <c r="A41" s="34"/>
      <c r="B41" s="28"/>
      <c r="C41" s="28"/>
      <c r="D41" s="28"/>
      <c r="E41" s="35"/>
      <c r="F41" s="36"/>
    </row>
    <row r="42" spans="1:6" ht="16.5" thickBot="1" x14ac:dyDescent="0.3">
      <c r="A42" s="34" t="s">
        <v>58</v>
      </c>
      <c r="B42" s="28">
        <v>14107670</v>
      </c>
      <c r="C42" s="28">
        <v>0</v>
      </c>
      <c r="D42" s="28">
        <v>9713618</v>
      </c>
      <c r="E42" s="35">
        <f>SUM(C42-D42)</f>
        <v>-9713618</v>
      </c>
      <c r="F42" s="36">
        <f>SUM(B42+C42-D42)</f>
        <v>4394052</v>
      </c>
    </row>
    <row r="43" spans="1:6" ht="16.5" thickBot="1" x14ac:dyDescent="0.3">
      <c r="A43" s="34" t="s">
        <v>59</v>
      </c>
      <c r="B43" s="28">
        <v>186803</v>
      </c>
      <c r="C43" s="28">
        <v>0</v>
      </c>
      <c r="D43" s="28">
        <v>0</v>
      </c>
      <c r="E43" s="35">
        <f>SUM(C43-D43)</f>
        <v>0</v>
      </c>
      <c r="F43" s="36">
        <f>SUM(B43+C43-D43)</f>
        <v>186803</v>
      </c>
    </row>
    <row r="44" spans="1:6" ht="16.5" thickBot="1" x14ac:dyDescent="0.3">
      <c r="A44" s="34"/>
      <c r="B44" s="28"/>
      <c r="C44" s="28"/>
      <c r="D44" s="28"/>
      <c r="E44" s="35"/>
      <c r="F44" s="36"/>
    </row>
    <row r="45" spans="1:6" ht="16.5" thickBot="1" x14ac:dyDescent="0.3">
      <c r="A45" s="34" t="s">
        <v>22</v>
      </c>
      <c r="B45" s="28">
        <v>183574</v>
      </c>
      <c r="C45" s="28">
        <v>1988305</v>
      </c>
      <c r="D45" s="28">
        <v>1893894</v>
      </c>
      <c r="E45" s="35">
        <f>SUM(C45-D45)</f>
        <v>94411</v>
      </c>
      <c r="F45" s="36">
        <f>SUM(B45+C45-D45)</f>
        <v>277985</v>
      </c>
    </row>
    <row r="46" spans="1:6" ht="16.5" thickBot="1" x14ac:dyDescent="0.3">
      <c r="A46" s="37"/>
      <c r="B46" s="52"/>
      <c r="C46" s="52"/>
      <c r="D46" s="52"/>
      <c r="E46" s="38"/>
      <c r="F46" s="32"/>
    </row>
    <row r="47" spans="1:6" ht="16.5" thickBot="1" x14ac:dyDescent="0.3">
      <c r="A47" s="34" t="s">
        <v>23</v>
      </c>
      <c r="B47" s="28">
        <v>41963</v>
      </c>
      <c r="C47" s="28">
        <v>10800</v>
      </c>
      <c r="D47" s="28">
        <v>10800</v>
      </c>
      <c r="E47" s="35">
        <f>SUM(C47-D47)</f>
        <v>0</v>
      </c>
      <c r="F47" s="36">
        <f>SUM(B47+C47-D47)</f>
        <v>41963</v>
      </c>
    </row>
    <row r="48" spans="1:6" ht="16.5" thickBot="1" x14ac:dyDescent="0.3">
      <c r="A48" s="31"/>
      <c r="B48" s="52"/>
      <c r="C48" s="52"/>
      <c r="D48" s="52"/>
      <c r="E48" s="38"/>
      <c r="F48" s="5"/>
    </row>
    <row r="49" spans="1:6" ht="16.5" thickBot="1" x14ac:dyDescent="0.3">
      <c r="A49" s="34"/>
      <c r="B49" s="28"/>
      <c r="C49" s="28"/>
      <c r="D49" s="28"/>
      <c r="E49" s="35"/>
      <c r="F49" s="36"/>
    </row>
    <row r="50" spans="1:6" ht="16.5" thickBot="1" x14ac:dyDescent="0.3">
      <c r="A50" s="31"/>
      <c r="B50" s="28"/>
      <c r="C50" s="28"/>
      <c r="D50" s="28"/>
      <c r="E50" s="35"/>
      <c r="F50" s="36"/>
    </row>
    <row r="51" spans="1:6" ht="16.5" thickBot="1" x14ac:dyDescent="0.3">
      <c r="A51" s="12"/>
      <c r="B51" s="52"/>
      <c r="C51" s="52"/>
      <c r="D51" s="52"/>
      <c r="E51" s="38"/>
      <c r="F51" s="32"/>
    </row>
    <row r="52" spans="1:6" ht="16.5" thickBot="1" x14ac:dyDescent="0.3">
      <c r="A52" s="12" t="s">
        <v>24</v>
      </c>
      <c r="B52" s="55">
        <f>SUM(B47+B45+B43+B42+B40+B30+B25)</f>
        <v>15957850</v>
      </c>
      <c r="C52" s="55">
        <f>SUM(C25+C30+C40+C45+C47+C49+C42)</f>
        <v>12026137</v>
      </c>
      <c r="D52" s="55">
        <f>SUM(D25+D28+D40+D45+D47+D49+D42)</f>
        <v>21667387</v>
      </c>
      <c r="E52" s="38">
        <f>SUM(C52-D52)</f>
        <v>-9641250</v>
      </c>
      <c r="F52" s="41">
        <f>SUM(B52+C52-D52)</f>
        <v>6316600</v>
      </c>
    </row>
    <row r="53" spans="1:6" ht="15.75" x14ac:dyDescent="0.25">
      <c r="A53" s="12"/>
      <c r="B53" s="9"/>
      <c r="C53" s="9"/>
      <c r="D53" s="9"/>
      <c r="E53" s="67"/>
      <c r="F53" s="12"/>
    </row>
    <row r="54" spans="1:6" ht="15.75" x14ac:dyDescent="0.25">
      <c r="A54" s="4"/>
      <c r="B54" s="42" t="s">
        <v>25</v>
      </c>
      <c r="C54" s="42" t="s">
        <v>26</v>
      </c>
      <c r="D54" s="42" t="s">
        <v>27</v>
      </c>
      <c r="E54" s="43" t="s">
        <v>28</v>
      </c>
      <c r="F54" s="12"/>
    </row>
    <row r="55" spans="1:6" ht="15.75" x14ac:dyDescent="0.25">
      <c r="A55" s="4" t="s">
        <v>29</v>
      </c>
      <c r="B55" s="42">
        <v>275493</v>
      </c>
      <c r="C55" s="42">
        <v>6700</v>
      </c>
      <c r="D55" s="42">
        <v>74979</v>
      </c>
      <c r="E55" s="43">
        <f>SUM(B55+C55-D55)</f>
        <v>207214</v>
      </c>
      <c r="F55" s="12"/>
    </row>
    <row r="56" spans="1:6" ht="15.75" x14ac:dyDescent="0.25">
      <c r="A56" s="4" t="s">
        <v>30</v>
      </c>
      <c r="B56" s="42">
        <v>17156</v>
      </c>
      <c r="C56" s="42">
        <v>138882</v>
      </c>
      <c r="D56" s="42">
        <v>133212</v>
      </c>
      <c r="E56" s="43">
        <f>SUM(B56+C56-D56)</f>
        <v>22826</v>
      </c>
      <c r="F56"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Summary</vt:lpstr>
      <vt:lpstr>Budget Detail</vt:lpstr>
    </vt:vector>
  </TitlesOfParts>
  <Company>ISD 548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Winjum, Stephanie</dc:creator>
  <cp:lastModifiedBy>Winjum, Stephanie</cp:lastModifiedBy>
  <cp:lastPrinted>2015-12-16T21:14:41Z</cp:lastPrinted>
  <dcterms:created xsi:type="dcterms:W3CDTF">2015-12-16T21:14:04Z</dcterms:created>
  <dcterms:modified xsi:type="dcterms:W3CDTF">2015-12-16T21:15:56Z</dcterms:modified>
</cp:coreProperties>
</file>